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685" windowHeight="5430" activeTab="1"/>
  </bookViews>
  <sheets>
    <sheet name="Р_ПР" sheetId="1" r:id="rId1"/>
    <sheet name="ВЕД" sheetId="2" r:id="rId2"/>
    <sheet name="ЦСР" sheetId="3" r:id="rId3"/>
    <sheet name="ЦСР_МП" sheetId="4" r:id="rId4"/>
  </sheets>
  <definedNames>
    <definedName name="_xlnm.Print_Area" localSheetId="1">'ВЕД'!$A$1:$J$413</definedName>
    <definedName name="_xlnm.Print_Area" localSheetId="2">'ЦСР'!$A$1:$I$385</definedName>
    <definedName name="_xlnm.Print_Area" localSheetId="3">'ЦСР_МП'!$A$1:$H$260</definedName>
  </definedNames>
  <calcPr fullCalcOnLoad="1"/>
</workbook>
</file>

<file path=xl/sharedStrings.xml><?xml version="1.0" encoding="utf-8"?>
<sst xmlns="http://schemas.openxmlformats.org/spreadsheetml/2006/main" count="3524" uniqueCount="486">
  <si>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</si>
  <si>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Управление и распоряжение имуществом</t>
  </si>
  <si>
    <t>Управление земельными отношениями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</si>
  <si>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</si>
  <si>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</si>
  <si>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Выполнение мероприятий по приобретению основных средств и материалов (дорожно-строительная техника)</t>
  </si>
  <si>
    <t>Снижение рисков и смягчение последствий чрезвычайных ситуаций на территории Максатихинского района</t>
  </si>
  <si>
    <t>Обслуживание государственного долга Российской Федерации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</si>
  <si>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</si>
  <si>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</si>
  <si>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</si>
  <si>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</si>
  <si>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</si>
  <si>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</si>
  <si>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</si>
  <si>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</si>
  <si>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0103</t>
  </si>
  <si>
    <t>0300</t>
  </si>
  <si>
    <t>0309</t>
  </si>
  <si>
    <t>0400</t>
  </si>
  <si>
    <t>0408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</si>
  <si>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</si>
  <si>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</si>
  <si>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</si>
  <si>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</si>
  <si>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</si>
  <si>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0800</t>
  </si>
  <si>
    <t>1000</t>
  </si>
  <si>
    <t>Социальная политика</t>
  </si>
  <si>
    <t>1003</t>
  </si>
  <si>
    <t>Социальное обеспечение населения</t>
  </si>
  <si>
    <t>0801</t>
  </si>
  <si>
    <t>Культура</t>
  </si>
  <si>
    <t>Процентные платежи по муниципальному долгу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</si>
  <si>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</si>
  <si>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</si>
  <si>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</si>
  <si>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</si>
  <si>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</si>
  <si>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</si>
  <si>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1300</t>
  </si>
  <si>
    <t>1301</t>
  </si>
  <si>
    <t>0409</t>
  </si>
  <si>
    <t>Дорожное хозяйство(дорожные фонды)</t>
  </si>
  <si>
    <t>244</t>
  </si>
  <si>
    <t>Прочая закупка товаров, работ, услуг для государственных(муниципальных) нужд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</si>
  <si>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</si>
  <si>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</si>
  <si>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</si>
  <si>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</si>
  <si>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</si>
  <si>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</si>
  <si>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</si>
  <si>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</si>
  <si>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</si>
  <si>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</si>
  <si>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0300000</t>
  </si>
  <si>
    <t>0500000</t>
  </si>
  <si>
    <t>Отдельные мероприятия в рамках муниципальных программ</t>
  </si>
  <si>
    <t>0510000</t>
  </si>
  <si>
    <t>602</t>
  </si>
  <si>
    <t>0310</t>
  </si>
  <si>
    <t>Повышение пожарной безопасности в Максатихинском районе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</si>
  <si>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</si>
  <si>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</si>
  <si>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</si>
  <si>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0340000</t>
  </si>
  <si>
    <t>Благоустройство дворовых территорий</t>
  </si>
  <si>
    <t>0341000</t>
  </si>
  <si>
    <t>400</t>
  </si>
  <si>
    <t>Бюджетные инвестиции</t>
  </si>
  <si>
    <t>0500</t>
  </si>
  <si>
    <t>0501</t>
  </si>
  <si>
    <t>Жилищно-коммунальное хозяйство</t>
  </si>
  <si>
    <t>Жилищное хозяйство</t>
  </si>
  <si>
    <t>Мероприятия в рамках муниципальных программ, направленные на реконструкцию объектов муниципальной собственности за счет средств местного бюджета</t>
  </si>
  <si>
    <t>Мероприятия в рамках муниципальных программ, направленные на капитальный ремонт  объектов муниципальной собственности за счет средств местного бюджета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</si>
  <si>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</si>
  <si>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</si>
  <si>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</si>
  <si>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</si>
  <si>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</si>
  <si>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0350000</t>
  </si>
  <si>
    <t>Проект поддержки местных инициатив</t>
  </si>
  <si>
    <t>0351000</t>
  </si>
  <si>
    <t>Выполнение работ по реконструкции автодороги по ул.Железнодорожная от ж/д переезда до здания РОВД и ул.Спортивная - 1,6 км</t>
  </si>
  <si>
    <t>0511000</t>
  </si>
  <si>
    <t>Обеспечение надежности функционирования объектов коммунальной инфраструктуры</t>
  </si>
  <si>
    <t>Обеспечение санитарного состояния территории, благоустройство городского поселения п.Максатиха</t>
  </si>
  <si>
    <t>0650000</t>
  </si>
  <si>
    <t>Процентные платежи по долговым обязательствам</t>
  </si>
  <si>
    <t>0650300</t>
  </si>
  <si>
    <t xml:space="preserve">Учет муниципального имущества и формирование муниципальной собственности на объекты капитального строительства.  </t>
  </si>
  <si>
    <t>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</si>
  <si>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>Проведение оценочных работ на объекты, составляющие казну муниципального образования городское поселение.</t>
  </si>
  <si>
    <t>Выявление бесхозяйного недвижимого имущества</t>
  </si>
  <si>
    <t>Управление муниципальным имуществом.</t>
  </si>
  <si>
    <t>Межевание земельных участков</t>
  </si>
  <si>
    <t xml:space="preserve">Обеспечение поступления в бюджет района доходов от использования земельных участков, находящихся в собственности гороского поселения. 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</si>
  <si>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</si>
  <si>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</si>
  <si>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</si>
  <si>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</si>
  <si>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Профилактика терроризма и экстремизма, а так же обеспечение общественного порядка в Максатихинском районе</t>
  </si>
  <si>
    <t>Снижение количества преступлений и правонарушений, совершаемых в общественных местах</t>
  </si>
  <si>
    <t>Установка средств видеонаблюдения на улицах в общественных местах</t>
  </si>
  <si>
    <t>Снижение ущерба причиненного пожарами на территории Максатихинского района</t>
  </si>
  <si>
    <t>Приобретение, ремонт и установка пожарных гидрантов на территории п. Максатиха</t>
  </si>
  <si>
    <t>Развитие автомобильного транспорта</t>
  </si>
  <si>
    <t>Благоустройство дворовых территорий для улучшения внешнего облика района</t>
  </si>
  <si>
    <t>Приведение в надлежащий облик дворовых территорий Максатихинского района</t>
  </si>
  <si>
    <t>0341100</t>
  </si>
  <si>
    <t>0341101</t>
  </si>
  <si>
    <t>Капитальный ремонт многоквартирных домов  п.Максатиха</t>
  </si>
  <si>
    <t>Выделение финансовых средств из бюджета городского поселения п. Максатиха на капитальный ремонт многоквартирных домов в рамках действующей программы</t>
  </si>
  <si>
    <t>Содержание автомобильных дорог и сооружений на них</t>
  </si>
  <si>
    <t>Развитие общественной инфраструктуры в сельской местности</t>
  </si>
  <si>
    <t>0351200</t>
  </si>
  <si>
    <t>0351201</t>
  </si>
  <si>
    <t>Обеспечение софинансирования работ из бюджета в рамках "проекта поддержки местных инициатив</t>
  </si>
  <si>
    <t>Повышение надежности и эффективности функционирования объектов коммунального хозяйства Максатихинского района</t>
  </si>
  <si>
    <t>0511100</t>
  </si>
  <si>
    <t>0511101</t>
  </si>
  <si>
    <t>Выполнение работ по ямочному ремонту дорог п. Максатиха с а/б, гравийным покрытием</t>
  </si>
  <si>
    <t>0511102</t>
  </si>
  <si>
    <t>Выполнение работ по установке дорожных знаков</t>
  </si>
  <si>
    <t>0511103</t>
  </si>
  <si>
    <t>Выполнение работ по нанесению дорожной разметки пешеходных переходов в п. Максатиха (термопластик)</t>
  </si>
  <si>
    <t>0511104</t>
  </si>
  <si>
    <t>Выполнение работ по содержанию дорог регионального и межмуниципального, местного значения (зимнее и летнее содержание)</t>
  </si>
  <si>
    <t>0511105</t>
  </si>
  <si>
    <t>Выполнение работ по оканавливанию дорог п. Максатиха (ул. Колхозная, пр. Боровых)</t>
  </si>
  <si>
    <t>0511106</t>
  </si>
  <si>
    <t>Выполнение работ по устройству искусственных неровностей в п. Максатиха (ул. Парковская)</t>
  </si>
  <si>
    <t>0511107</t>
  </si>
  <si>
    <t>Выполнение работ по устройству пешеходного перехода в п. Максатиха (ул. Колхозная в районе пересечения с ул. Красноармейской)</t>
  </si>
  <si>
    <t>Создание условий для активного участия общественных организаций в жизни района</t>
  </si>
  <si>
    <t>0511108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</si>
  <si>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</si>
  <si>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</si>
  <si>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Иные  бюджетные  ассигнования</t>
  </si>
  <si>
    <t>Выполнение мероприятий по приобретению основных средств и материалов</t>
  </si>
  <si>
    <t>Реконструкция водопровода южной части п.Максатиха</t>
  </si>
  <si>
    <t>Проведение научно-исследовательских работ в области градостроительства на территории пгт.Максатиха</t>
  </si>
  <si>
    <t>Реализация ЦКО, генплана, ПЗЗ</t>
  </si>
  <si>
    <t>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</t>
  </si>
  <si>
    <t>Обеспечение софинансирования работ из бюджета в рамках "проекта поддержки местных инициатив за счет средств населения и юридических лиц</t>
  </si>
  <si>
    <t>0351202</t>
  </si>
  <si>
    <t>Обеспечение софинансирования работ из бюджета в рамках "проекта поддержки местных инициатив" за счет средств населения и юридических лиц</t>
  </si>
  <si>
    <t>Совет депутатов городского поселения поселок Максатиха Тверской области</t>
  </si>
  <si>
    <t>603</t>
  </si>
  <si>
    <t>0357452</t>
  </si>
  <si>
    <t>Субсидии на реализацию программ по поддержке местных инициатив в Тверской области</t>
  </si>
  <si>
    <t>0351203</t>
  </si>
  <si>
    <t>установка ограждения парка п.Максатиха</t>
  </si>
  <si>
    <t>0346403</t>
  </si>
  <si>
    <t>Капитальный ремонт и ремонт дворовых территорий многоквартирных  домов,  проездов к дворовым территориям многоквартирных домов населенных пунктов</t>
  </si>
  <si>
    <t>плановый период</t>
  </si>
  <si>
    <t>2016 год</t>
  </si>
  <si>
    <t>2017 год</t>
  </si>
  <si>
    <t>МП "Экономическое развитие городского поселения поселка Максатиха Максатихинского района Тверской областина 2015-2019годы"</t>
  </si>
  <si>
    <t>МП "Обеспечение безопасности населения городского поселения поселок  Максатиха Максатихинского района  Тверской области на 2015-2019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</si>
  <si>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2015-2019 годы"</t>
  </si>
  <si>
    <t>МП "Экономическое развитие городского поселения поселок  Максатиха Максатихинского района Тверской областина 2015-2019годы"</t>
  </si>
  <si>
    <t>МП "Экономическое развитие городского поселения поселок  Максатиха Максатихинского района Тверской области на 2015-2019годы"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</si>
  <si>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 годы"</t>
  </si>
  <si>
    <t>МП "Экономическое развитие городского поселения поселок Максатиха Максатихинского района Тверской области  на 2015-2019 годы"</t>
  </si>
  <si>
    <t>Совершенствование  дорожных условий  и внедрение  технических средств регулирования ДД</t>
  </si>
  <si>
    <t>Обеспечение  безопасности дорожного движения на территориии городского поселения поселок Максатиха</t>
  </si>
  <si>
    <t>Проектирование объекта "Реконструкция водопровода в южной части п.Максатиха со строительством станции водоочистки"(ПИР)</t>
  </si>
  <si>
    <t>Установка искусственных дорожных  неровностей в соответствии с ГОСТ, установка дорожных знаков, разметка улично-дорожной сети</t>
  </si>
  <si>
    <t>0351452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</si>
  <si>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</si>
  <si>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Проведение комплексных мероприятий по строительству новых водопроводных сетей и станции воочистки</t>
  </si>
  <si>
    <t>Снижение степени износа существующих  водопроводных сетей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</si>
  <si>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</si>
  <si>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>Организация транспортного обслуживания населения на внутригородских маршрутах  автомобильным транспортом в городском поселении поселок Максатиха</t>
  </si>
  <si>
    <t xml:space="preserve">   </t>
  </si>
  <si>
    <t>Приобретение  муниципального имущества для обеспечения работоспособности водопроводных сетей</t>
  </si>
  <si>
    <t>Устройство  магистрального водопровода (новый участок) по улице Рабочая и по улице Дачная</t>
  </si>
  <si>
    <t>МП "Социальная поддержка и защита населения городского поселения поселок Максатиха Максатихинского района Тверской областина 2015-2019 годы"</t>
  </si>
  <si>
    <t>Погашение задолженности за выполненные работы по техническому обследованию конструкций МКД, расположенному по адресу: п.Максатиха, ул. Пролетарская, д.21</t>
  </si>
  <si>
    <t>Возмещение расходов на уплату госпошлины по решениям суда</t>
  </si>
  <si>
    <t>9990000000</t>
  </si>
  <si>
    <t>9900000000</t>
  </si>
  <si>
    <t>9990040000</t>
  </si>
  <si>
    <t>Расходы поселений</t>
  </si>
  <si>
    <t>1400000000</t>
  </si>
  <si>
    <t>1420000000</t>
  </si>
  <si>
    <t>1420200000</t>
  </si>
  <si>
    <t>1420240000</t>
  </si>
  <si>
    <t>1420240010</t>
  </si>
  <si>
    <t>1500000000</t>
  </si>
  <si>
    <t>1510000000</t>
  </si>
  <si>
    <t>1510100000</t>
  </si>
  <si>
    <t>1510140000</t>
  </si>
  <si>
    <t>1510140010</t>
  </si>
  <si>
    <t>1510140020</t>
  </si>
  <si>
    <t>1510140030</t>
  </si>
  <si>
    <t>1510200000</t>
  </si>
  <si>
    <t>1510240000</t>
  </si>
  <si>
    <t>1520000000</t>
  </si>
  <si>
    <t>1520100000</t>
  </si>
  <si>
    <t>1520140000</t>
  </si>
  <si>
    <t>1520140010</t>
  </si>
  <si>
    <t>9950000000</t>
  </si>
  <si>
    <t>Непрограммные расходы</t>
  </si>
  <si>
    <t>0200000000</t>
  </si>
  <si>
    <t>0210000000</t>
  </si>
  <si>
    <t>0210100000</t>
  </si>
  <si>
    <t>0210140000</t>
  </si>
  <si>
    <t>0210140010</t>
  </si>
  <si>
    <t>0210200000</t>
  </si>
  <si>
    <t>0210240000</t>
  </si>
  <si>
    <t>0210240020</t>
  </si>
  <si>
    <t>0230000000</t>
  </si>
  <si>
    <t>0230300000</t>
  </si>
  <si>
    <t>0230340000</t>
  </si>
  <si>
    <t>0230340020</t>
  </si>
  <si>
    <t>0250000000</t>
  </si>
  <si>
    <t>0250500000</t>
  </si>
  <si>
    <t>0250540000</t>
  </si>
  <si>
    <t>0250540010</t>
  </si>
  <si>
    <t>025054001Б</t>
  </si>
  <si>
    <t>0500000000</t>
  </si>
  <si>
    <t>0520000000</t>
  </si>
  <si>
    <t>0520100000</t>
  </si>
  <si>
    <t>0520140000</t>
  </si>
  <si>
    <t>0520140010</t>
  </si>
  <si>
    <t>0510000000</t>
  </si>
  <si>
    <t>0510100000</t>
  </si>
  <si>
    <t>0510140000</t>
  </si>
  <si>
    <t>0510140010</t>
  </si>
  <si>
    <t>051014001Б</t>
  </si>
  <si>
    <t>0510140020</t>
  </si>
  <si>
    <t>051014002Б</t>
  </si>
  <si>
    <t>0510140030</t>
  </si>
  <si>
    <t>051014003Б</t>
  </si>
  <si>
    <t>0510140040</t>
  </si>
  <si>
    <t>0530000000</t>
  </si>
  <si>
    <t>0530100000</t>
  </si>
  <si>
    <t>0530140000</t>
  </si>
  <si>
    <t>0530140010</t>
  </si>
  <si>
    <t>0600000000</t>
  </si>
  <si>
    <t>0610000000</t>
  </si>
  <si>
    <t>0610300000</t>
  </si>
  <si>
    <t>0610340000</t>
  </si>
  <si>
    <t>0610340010</t>
  </si>
  <si>
    <t>Капитальный ремонт объектов муниципальной собственности</t>
  </si>
  <si>
    <t>061034003Л</t>
  </si>
  <si>
    <t>0610340030</t>
  </si>
  <si>
    <t>0610340040</t>
  </si>
  <si>
    <t>061034004Л</t>
  </si>
  <si>
    <t>0610340050</t>
  </si>
  <si>
    <t>061034005Б</t>
  </si>
  <si>
    <t>0620000000</t>
  </si>
  <si>
    <t>0620100000</t>
  </si>
  <si>
    <t>0620140000</t>
  </si>
  <si>
    <t>1700000000</t>
  </si>
  <si>
    <t>1710000000</t>
  </si>
  <si>
    <t>1710100000</t>
  </si>
  <si>
    <t>1710140000</t>
  </si>
  <si>
    <t>1710140010</t>
  </si>
  <si>
    <t>1710200000</t>
  </si>
  <si>
    <t>1710240000</t>
  </si>
  <si>
    <t>1710240010</t>
  </si>
  <si>
    <t>1710240020</t>
  </si>
  <si>
    <t>171024002Б</t>
  </si>
  <si>
    <t>1710240030</t>
  </si>
  <si>
    <t>171024003Б</t>
  </si>
  <si>
    <t>1710300000</t>
  </si>
  <si>
    <t>0620140040</t>
  </si>
  <si>
    <t>0620140080</t>
  </si>
  <si>
    <t>0630000000</t>
  </si>
  <si>
    <t>0630200000</t>
  </si>
  <si>
    <t>Реализация местных инициатив (проектов), направленных на развитие общественной инфраструктуры</t>
  </si>
  <si>
    <t>0510200000</t>
  </si>
  <si>
    <t>0510240000</t>
  </si>
  <si>
    <t>0510240010</t>
  </si>
  <si>
    <t>Администрация Максатихинского района</t>
  </si>
  <si>
    <t>0800000000</t>
  </si>
  <si>
    <t>0820000000</t>
  </si>
  <si>
    <t>0820100000</t>
  </si>
  <si>
    <t>0820140000</t>
  </si>
  <si>
    <t>0820140010</t>
  </si>
  <si>
    <t>Обеспечение финансовой поддержки общественных организаций социальной значимости и активизации их деятельности</t>
  </si>
  <si>
    <t>082014001Б</t>
  </si>
  <si>
    <t>Расходы местного бюджета за счет  средств целевых межбюджетных трансфертов из областного бюджета</t>
  </si>
  <si>
    <t>0620300000</t>
  </si>
  <si>
    <t>Создание условий для развития электросетевого комплекса Максатихинского района</t>
  </si>
  <si>
    <t>0620340000</t>
  </si>
  <si>
    <t>0620340020</t>
  </si>
  <si>
    <t>Обеспечение устойчивой работы уличного  освещения городского поселения п.Максатиха</t>
  </si>
  <si>
    <t>Управление муниципальным имуществом</t>
  </si>
  <si>
    <t>9960000000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</si>
  <si>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</si>
  <si>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9960040000</t>
  </si>
  <si>
    <t>Бюджетные инвестиции в объекты государственной  (муниципальной) собственности</t>
  </si>
  <si>
    <t>Реконструкция водопровода п Максатиха</t>
  </si>
  <si>
    <t>1510240050</t>
  </si>
  <si>
    <t>Приобретение, содержание, ремонт муниципального имущества</t>
  </si>
  <si>
    <t>0510240020</t>
  </si>
  <si>
    <t>1510240010</t>
  </si>
  <si>
    <t>0620140120</t>
  </si>
  <si>
    <t>062014012Б</t>
  </si>
  <si>
    <t>Капитальный ремонт (строительство) тротуаров и площадок на братском захоронении по адресу: Тверская область, п.Максатиха, ул.Колхозная</t>
  </si>
  <si>
    <t>0610340060</t>
  </si>
  <si>
    <t>Проведение строительной экспертизы</t>
  </si>
  <si>
    <t>061034006Б</t>
  </si>
  <si>
    <t>052014001Ж</t>
  </si>
  <si>
    <t>9950040000</t>
  </si>
  <si>
    <t>9950040010</t>
  </si>
  <si>
    <t>Взнос в ассоциацию муниципальных образований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</si>
  <si>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2016-2020 годы</t>
  </si>
  <si>
    <t>Комплексное решение проблемы перехода к устойчивому развитию застроенных территорий пгт.Максатиха</t>
  </si>
  <si>
    <t xml:space="preserve">Снос аварийного жилищного фонда на территории городского поселения пгт.Максатиха </t>
  </si>
  <si>
    <t>Снос аварийного жилищного фонда на территории городского поселения пгт.Максатиха Максатихинского района Тверской области на 2016-2020 годы</t>
  </si>
  <si>
    <t>Обследование  аварийного жилижного фонда</t>
  </si>
  <si>
    <t>Разработка проектно-сметной документации на ремонт дорог</t>
  </si>
  <si>
    <t xml:space="preserve">Разработка проектно-сметной документации на ремонт дорог </t>
  </si>
  <si>
    <t>2000000000</t>
  </si>
  <si>
    <t>2010000000</t>
  </si>
  <si>
    <t>2010100000</t>
  </si>
  <si>
    <t>2010140000</t>
  </si>
  <si>
    <t>2010140010</t>
  </si>
  <si>
    <t>201014001Б</t>
  </si>
  <si>
    <t>2010140020</t>
  </si>
  <si>
    <t>201014002Б</t>
  </si>
  <si>
    <t>1710140030</t>
  </si>
  <si>
    <t>Реконструкция водопроводного узла по ул. Василенкова пгт Максатиха со строительством артезианской скважины и станции водоочистки</t>
  </si>
  <si>
    <t>1510240060</t>
  </si>
  <si>
    <t>Оплата коммунальных услуг незаселенного муниципального жилого фонда</t>
  </si>
  <si>
    <t>1520140030</t>
  </si>
  <si>
    <t>152014003Б</t>
  </si>
  <si>
    <t>Расходы, связанные с осуществлением мероприятий в рамках земельного законодательства</t>
  </si>
  <si>
    <t>1710140040</t>
  </si>
  <si>
    <t>171014004Б</t>
  </si>
  <si>
    <t>Проведение мероприятий по ремонту зданий насосных станций водозаборов п.Максатиха</t>
  </si>
  <si>
    <t>Сумма(тыс.руб.)</t>
  </si>
  <si>
    <t>Сумма (тыс.руб.)</t>
  </si>
  <si>
    <t>9940000000</t>
  </si>
  <si>
    <t xml:space="preserve">Отдельные мероприятия, не включенные в муниципальные программы </t>
  </si>
  <si>
    <t>9940040000</t>
  </si>
  <si>
    <t>9940040010</t>
  </si>
  <si>
    <t>994004001Б</t>
  </si>
  <si>
    <t>Расходы на обеспечение проведения выборов в депутаты представительного органа местного самоуправления</t>
  </si>
  <si>
    <t>0107</t>
  </si>
  <si>
    <t>Обеспечение проведения выборов и референдумов</t>
  </si>
  <si>
    <t>06302S0000</t>
  </si>
  <si>
    <t>06302S0330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</si>
  <si>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</si>
  <si>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Реализация местных инициатив (проектов), направленных на развитие общественной инфраструктуры(ремонт зданий насосных станций)</t>
  </si>
  <si>
    <t>Реализация местных инициатив (проектов), направленных на развитие общественной инфраструктуры(благоустройство парка)</t>
  </si>
  <si>
    <t>1420240030</t>
  </si>
  <si>
    <t>Подготовка картопланов на территории  п.Максатиха</t>
  </si>
  <si>
    <t>Реализация местных инициатив (проектов), направленных на развитие общественной инфраструктуры(развитие электросетевого комплекса)</t>
  </si>
  <si>
    <t>МП "Развитие строительного комплекса и жилищного строительства на 2017-2021 годы"</t>
  </si>
  <si>
    <t>17103S0000</t>
  </si>
  <si>
    <t>17103S0330</t>
  </si>
  <si>
    <t>Закупка товаров, работ и услуг для обеспечения государственных (муниципальных) нужд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</si>
  <si>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</si>
  <si>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2020 год</t>
  </si>
  <si>
    <t>05101S0000</t>
  </si>
  <si>
    <t>Расходы местных бюджетов,  в целях софинансирования которых из бюджетов субъектов Российской Федерации предоставляются местным бюджетам субсидии</t>
  </si>
  <si>
    <t>9950010000</t>
  </si>
  <si>
    <t>1420240040</t>
  </si>
  <si>
    <t>Подготовка градостроительных планов земельных участков</t>
  </si>
  <si>
    <t>0650000000</t>
  </si>
  <si>
    <t>Формирование городской среды городского поселения поселок Максатиха</t>
  </si>
  <si>
    <t>0650100000</t>
  </si>
  <si>
    <t>Благоустройство дворовых территорий городского поселения поселок Максатиха</t>
  </si>
  <si>
    <t>0650140000</t>
  </si>
  <si>
    <t>0650140010</t>
  </si>
  <si>
    <t>Изготовление  проектно-сметной документации на благоустройство  дворовых территорий и подъездов к ним</t>
  </si>
  <si>
    <t>1430000000</t>
  </si>
  <si>
    <t>1430100000</t>
  </si>
  <si>
    <t>Строительство  жилого дома в п.Максатиха</t>
  </si>
  <si>
    <t>1430140000</t>
  </si>
  <si>
    <t>1430140010</t>
  </si>
  <si>
    <t>Благоустройство общественных территорий городского поселения поселок Максатиха</t>
  </si>
  <si>
    <t>0650200000</t>
  </si>
  <si>
    <t>0650240000</t>
  </si>
  <si>
    <t>0650240010</t>
  </si>
  <si>
    <t>Изготовление  проектно-сметной документации на благоустройство  общественных территорий и подъездов к ним</t>
  </si>
  <si>
    <t>Повышение уровня обеспеченности жильем соответствующих категорий населения за счет строительства жилья для государственных и муниципальных нужд</t>
  </si>
  <si>
    <t>Переселение граждан из аварийного жилищного фонда на территории городского поселения пгт. Максатиха Максатихинского района Тверской области</t>
  </si>
  <si>
    <t>9950010540</t>
  </si>
  <si>
    <t>МП "Обеспечение безопасности населения городского поселения поселок  Максатиха Максатихинского района  Тверской области на 2018-2023годы"</t>
  </si>
  <si>
    <t>МП "Обеспечение безопасности населения городского поселения поселок  Максатиха Максатихинского района  Тверской области на 2018-2023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</si>
  <si>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2018-2023 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</si>
  <si>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2018-2023годы"</t>
  </si>
  <si>
    <t>МП "Жилищно-коммунальное хозяйство и энергетика городского поселения поселок Максатиха Максатихинского района Тверской области на 2018-2023 годы"</t>
  </si>
  <si>
    <t>МП "Реконструкция водопровода южной части п.Максатиха со строительством станции водоочистки на 2018-2023 годы"</t>
  </si>
  <si>
    <t>Обследование  аварийного жилищного фонда</t>
  </si>
  <si>
    <t>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</t>
  </si>
  <si>
    <t>2021 год</t>
  </si>
  <si>
    <t>05101S1050</t>
  </si>
  <si>
    <t>Средства местного бюджета на капитальный ремонт и ремонт улично-дорожной сети</t>
  </si>
  <si>
    <t>0620140030</t>
  </si>
  <si>
    <t>Разработка проектно-сметной документации  на ремонт объектов коммунальной инфраструктуры</t>
  </si>
  <si>
    <t>0620140020</t>
  </si>
  <si>
    <t>Устройство системы водоотведения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</si>
  <si>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2019-2024 годы</t>
  </si>
  <si>
    <t>Снос аварийного жилищного фонда на территории городского поселения пгт.Максатиха Максатихинского района Тверской области на 2019-2024 годы</t>
  </si>
  <si>
    <t>065F000000</t>
  </si>
  <si>
    <t>Национальный проект "Жилье и городская среда"</t>
  </si>
  <si>
    <t>065F200000</t>
  </si>
  <si>
    <t>Реализация федерального проекта "Формирование комфортной городской среды"</t>
  </si>
  <si>
    <t>065F255550</t>
  </si>
  <si>
    <t>Средства на поддержку муниципальных программ современной городской среды</t>
  </si>
  <si>
    <t>Разработка схем на объекты коммунальной инфраструктуры</t>
  </si>
  <si>
    <t>0620140050</t>
  </si>
  <si>
    <t>1710340000</t>
  </si>
  <si>
    <t>1710340010</t>
  </si>
  <si>
    <t>Проведение ПИР, подготовка проектно-сметной документации по ремонту водопроводных сетей</t>
  </si>
  <si>
    <t>0510110000</t>
  </si>
  <si>
    <t>0510111050</t>
  </si>
  <si>
    <t>Средства на капитальный ремонт и ремонт улично-дорожной сети муниципальных образований Тверской области</t>
  </si>
  <si>
    <t>Благоустройство дворовых территорий городского поселения  поселок Максатиха</t>
  </si>
  <si>
    <t>Средства местного бюджета на благоустройство дворовых территорий городского поселения поселок Максатиха</t>
  </si>
  <si>
    <t>0510400000</t>
  </si>
  <si>
    <t>05104S0000</t>
  </si>
  <si>
    <t>05104S1020</t>
  </si>
  <si>
    <t>0650240020</t>
  </si>
  <si>
    <t>Строительно-монтажные работы по благоустройству общественных территорий и подъездов к ним</t>
  </si>
  <si>
    <t>604</t>
  </si>
  <si>
    <t>605</t>
  </si>
  <si>
    <t>606</t>
  </si>
  <si>
    <t>607</t>
  </si>
  <si>
    <t>1710310000</t>
  </si>
  <si>
    <t>1710310330</t>
  </si>
  <si>
    <t>1710310930</t>
  </si>
  <si>
    <t>Расходы на реализацию программ по поддержке местных инициатив за счет  субсидий из областного бюджета на реализацию программ по поддержке местных инициатив</t>
  </si>
  <si>
    <t>Расходы на реализацию программ по поддержке местных инициатив за счет 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</si>
  <si>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>0630210000</t>
  </si>
  <si>
    <t>0630210330</t>
  </si>
  <si>
    <t>0630210930</t>
  </si>
  <si>
    <t>0510410000</t>
  </si>
  <si>
    <t>0510411020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</si>
  <si>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</t>
  </si>
  <si>
    <t>0510140090</t>
  </si>
  <si>
    <t>Выполнение работ по ремонту автодорог в п.Максатиха</t>
  </si>
  <si>
    <t xml:space="preserve"> "О бюджете поселка Максатиха на 2020 год</t>
  </si>
  <si>
    <t>и на плановый период 2021 и 2022 годов"</t>
  </si>
  <si>
    <t>2022 год</t>
  </si>
  <si>
    <t>Распределение бюджетных ассигнований бюджета поселка   по разделам и подразделам классификации расходов бюджетов  на 2020 год и на плановый период 2021 и 2022 годов</t>
  </si>
  <si>
    <t>Ведомственная структура расходов бюджета поселка 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 и на плановый период 2021 и 2022 годов</t>
  </si>
  <si>
    <t>"О бюджете поселка Максатиха на 2020 год</t>
  </si>
  <si>
    <t>9960040020</t>
  </si>
  <si>
    <t>Межбюджетные трансферты на переданные полномочия по созданию условий для организации досуга и обеспечения жителей поселения услугами организаций культуры и по организации библиотечного обслуживания поселения</t>
  </si>
  <si>
    <t>9990040010</t>
  </si>
  <si>
    <t>Расходы, связанные с депутатской деятельностью Совета депутатов поселения</t>
  </si>
  <si>
    <t>Средства местного бюджета, не включеннные в муниципальные программы</t>
  </si>
  <si>
    <t>1102</t>
  </si>
  <si>
    <t>Массовый спорт</t>
  </si>
  <si>
    <t>608</t>
  </si>
  <si>
    <t>0630240000</t>
  </si>
  <si>
    <t>0630240010</t>
  </si>
  <si>
    <t>Реализация местных инициатив (проектов), направленных на развитие общественной инфраструктуры(детские площадки и спортплощадки)</t>
  </si>
  <si>
    <t>МП "Развитие строительного комплекса и жилищного строительства на 2020-2025 годы"</t>
  </si>
  <si>
    <t>МП "Управление муниципальным имуществом муниципального образования городское поселение поселок Максатиха Максатихинского района Тверской области в 2020-2025 годах"</t>
  </si>
  <si>
    <t>Разработка проектно-сметной документации по объектам благоустройства</t>
  </si>
  <si>
    <t>Межбюджетные трансферты на переданные полномочия по дорожной деятельности в части проведения капитального ремонта и ремонта улично-дорожной сети, ремонта дворовых территорий многоквартирных домов и проездов к дворовым территориям многоквартирных домов, обеспечения безопасности дорожного движения на автомобильных дорогах  общего пользования  местного значения</t>
  </si>
  <si>
    <t>Распределение бюджетных ассигнований бюджета поселка  по разделам и подразделам, целевым статьям (муниципальным программам  и непрограммным направлениям деятельности)  и группам (группам и подгруппам) видов расходов классификации расходов бюджетов на 2020 год и на плановый период 2021 и 2022 годов</t>
  </si>
  <si>
    <t xml:space="preserve">к решению Совета депутатов </t>
  </si>
  <si>
    <t>городского поселения п. Максатиха</t>
  </si>
  <si>
    <t>от 24 декабря 2019 года №91</t>
  </si>
  <si>
    <t xml:space="preserve">городского поселения п.Максатиха </t>
  </si>
  <si>
    <t xml:space="preserve">к решению Совета депутатов  </t>
  </si>
  <si>
    <t xml:space="preserve"> от 24 декабря 2019 года №91</t>
  </si>
  <si>
    <t>9960040070</t>
  </si>
  <si>
    <t>"О внесении изменений и дополнений</t>
  </si>
  <si>
    <t>в решение Совета депутатов городского поселения</t>
  </si>
  <si>
    <t>п.Максатиха от 24 декабря 2019 года №91</t>
  </si>
  <si>
    <t>Распределение бюджетных ассигнований бюджета поселка  по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 и плановый период 2021 и 2022 годов</t>
  </si>
  <si>
    <t>Приложение №4</t>
  </si>
  <si>
    <t>Приложение №5</t>
  </si>
  <si>
    <t>Приложение №6</t>
  </si>
  <si>
    <t>2010200000</t>
  </si>
  <si>
    <t>Создание условий для обеспечения застройки территорий, занятых в настоящее время ветхим жилым фондом, благоустроенными жилыми помещениями, объектами  социального и коммунально-бытового назначения и инженерной инфраструктуры</t>
  </si>
  <si>
    <t>2010240000</t>
  </si>
  <si>
    <t>2010240030</t>
  </si>
  <si>
    <t>Создание условий  для обеспечения застройки территории поселка</t>
  </si>
  <si>
    <t>Обеспечивающая подпрограмма</t>
  </si>
  <si>
    <t>Приложение №7</t>
  </si>
  <si>
    <t>от 20 февраля 2020г. №93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</si>
</sst>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>
      <alignment horizontal="right"/>
    </xf>
    <xf numFmtId="0" fontId="7" fillId="35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justify" wrapText="1"/>
    </xf>
    <xf numFmtId="0" fontId="2" fillId="0" borderId="16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>
      <alignment/>
    </xf>
    <xf numFmtId="0" fontId="1" fillId="0" borderId="21" xfId="0" applyFont="1" applyFill="1" applyBorder="1" applyAlignment="1" applyProtection="1">
      <alignment horizontal="right"/>
      <protection locked="0"/>
    </xf>
    <xf numFmtId="0" fontId="3" fillId="0" borderId="21" xfId="0" applyFont="1" applyFill="1" applyBorder="1" applyAlignment="1" applyProtection="1">
      <alignment horizontal="right"/>
      <protection locked="0"/>
    </xf>
    <xf numFmtId="2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justify" wrapText="1"/>
    </xf>
    <xf numFmtId="2" fontId="3" fillId="0" borderId="21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3" fillId="0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wrapText="1"/>
    </xf>
    <xf numFmtId="2" fontId="3" fillId="0" borderId="2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 applyProtection="1">
      <alignment horizontal="right"/>
      <protection locked="0"/>
    </xf>
    <xf numFmtId="2" fontId="3" fillId="0" borderId="21" xfId="0" applyNumberFormat="1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25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right" wrapText="1"/>
    </xf>
    <xf numFmtId="2" fontId="1" fillId="0" borderId="21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/>
    </xf>
    <xf numFmtId="2" fontId="1" fillId="0" borderId="20" xfId="0" applyNumberFormat="1" applyFont="1" applyFill="1" applyBorder="1" applyAlignment="1" applyProtection="1">
      <alignment horizontal="right"/>
      <protection locked="0"/>
    </xf>
    <xf numFmtId="2" fontId="3" fillId="0" borderId="20" xfId="0" applyNumberFormat="1" applyFont="1" applyFill="1" applyBorder="1" applyAlignment="1" applyProtection="1">
      <alignment horizontal="right"/>
      <protection locked="0"/>
    </xf>
    <xf numFmtId="2" fontId="1" fillId="0" borderId="27" xfId="0" applyNumberFormat="1" applyFont="1" applyFill="1" applyBorder="1" applyAlignment="1" applyProtection="1">
      <alignment horizontal="right"/>
      <protection locked="0"/>
    </xf>
    <xf numFmtId="2" fontId="1" fillId="33" borderId="21" xfId="0" applyNumberFormat="1" applyFont="1" applyFill="1" applyBorder="1" applyAlignment="1" applyProtection="1">
      <alignment horizontal="right"/>
      <protection locked="0"/>
    </xf>
    <xf numFmtId="2" fontId="1" fillId="33" borderId="20" xfId="0" applyNumberFormat="1" applyFont="1" applyFill="1" applyBorder="1" applyAlignment="1" applyProtection="1">
      <alignment horizontal="right"/>
      <protection locked="0"/>
    </xf>
    <xf numFmtId="2" fontId="1" fillId="33" borderId="11" xfId="0" applyNumberFormat="1" applyFont="1" applyFill="1" applyBorder="1" applyAlignment="1" applyProtection="1">
      <alignment horizontal="right"/>
      <protection locked="0"/>
    </xf>
    <xf numFmtId="2" fontId="1" fillId="33" borderId="2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wrapText="1"/>
    </xf>
    <xf numFmtId="2" fontId="3" fillId="0" borderId="23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174" fontId="1" fillId="0" borderId="21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0" borderId="26" xfId="0" applyNumberFormat="1" applyFont="1" applyFill="1" applyBorder="1" applyAlignment="1" applyProtection="1">
      <alignment horizontal="right"/>
      <protection locked="0"/>
    </xf>
    <xf numFmtId="2" fontId="1" fillId="0" borderId="2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3" fillId="0" borderId="21" xfId="0" applyNumberFormat="1" applyFont="1" applyBorder="1" applyAlignment="1" applyProtection="1">
      <alignment horizontal="right" wrapText="1"/>
      <protection locked="0"/>
    </xf>
    <xf numFmtId="2" fontId="1" fillId="33" borderId="25" xfId="0" applyNumberFormat="1" applyFont="1" applyFill="1" applyBorder="1" applyAlignment="1" applyProtection="1">
      <alignment horizontal="right"/>
      <protection locked="0"/>
    </xf>
    <xf numFmtId="2" fontId="3" fillId="0" borderId="26" xfId="0" applyNumberFormat="1" applyFont="1" applyFill="1" applyBorder="1" applyAlignment="1">
      <alignment horizontal="right" wrapText="1"/>
    </xf>
    <xf numFmtId="49" fontId="3" fillId="0" borderId="27" xfId="0" applyNumberFormat="1" applyFont="1" applyFill="1" applyBorder="1" applyAlignment="1">
      <alignment horizontal="right"/>
    </xf>
    <xf numFmtId="49" fontId="1" fillId="0" borderId="32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0" fontId="1" fillId="0" borderId="32" xfId="0" applyFont="1" applyFill="1" applyBorder="1" applyAlignment="1">
      <alignment horizontal="justify" wrapText="1"/>
    </xf>
    <xf numFmtId="0" fontId="1" fillId="0" borderId="27" xfId="0" applyFont="1" applyFill="1" applyBorder="1" applyAlignment="1">
      <alignment horizontal="justify" wrapText="1"/>
    </xf>
    <xf numFmtId="0" fontId="3" fillId="0" borderId="32" xfId="0" applyFont="1" applyFill="1" applyBorder="1" applyAlignment="1">
      <alignment horizontal="justify" wrapText="1"/>
    </xf>
    <xf numFmtId="2" fontId="1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4" fontId="3" fillId="0" borderId="21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2" fontId="1" fillId="0" borderId="33" xfId="0" applyNumberFormat="1" applyFont="1" applyFill="1" applyBorder="1" applyAlignment="1">
      <alignment horizontal="right"/>
    </xf>
    <xf numFmtId="174" fontId="3" fillId="0" borderId="33" xfId="0" applyNumberFormat="1" applyFont="1" applyFill="1" applyBorder="1" applyAlignment="1">
      <alignment horizontal="right"/>
    </xf>
    <xf numFmtId="174" fontId="1" fillId="0" borderId="33" xfId="0" applyNumberFormat="1" applyFont="1" applyFill="1" applyBorder="1" applyAlignment="1">
      <alignment horizontal="right"/>
    </xf>
    <xf numFmtId="174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3" xfId="0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right"/>
      <protection locked="0"/>
    </xf>
    <xf numFmtId="49" fontId="1" fillId="0" borderId="34" xfId="0" applyNumberFormat="1" applyFont="1" applyFill="1" applyBorder="1" applyAlignment="1">
      <alignment horizontal="right"/>
    </xf>
    <xf numFmtId="49" fontId="1" fillId="0" borderId="35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justify" wrapText="1"/>
    </xf>
    <xf numFmtId="2" fontId="1" fillId="0" borderId="37" xfId="0" applyNumberFormat="1" applyFont="1" applyBorder="1" applyAlignment="1">
      <alignment/>
    </xf>
    <xf numFmtId="174" fontId="3" fillId="0" borderId="20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2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2" fontId="1" fillId="0" borderId="27" xfId="0" applyNumberFormat="1" applyFont="1" applyFill="1" applyBorder="1" applyAlignment="1">
      <alignment horizontal="right"/>
    </xf>
    <xf numFmtId="174" fontId="3" fillId="0" borderId="27" xfId="0" applyNumberFormat="1" applyFont="1" applyFill="1" applyBorder="1" applyAlignment="1">
      <alignment horizontal="right"/>
    </xf>
    <xf numFmtId="174" fontId="1" fillId="0" borderId="27" xfId="0" applyNumberFormat="1" applyFont="1" applyFill="1" applyBorder="1" applyAlignment="1">
      <alignment horizontal="right"/>
    </xf>
    <xf numFmtId="174" fontId="1" fillId="0" borderId="27" xfId="0" applyNumberFormat="1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0" fontId="3" fillId="0" borderId="27" xfId="0" applyFont="1" applyFill="1" applyBorder="1" applyAlignment="1" applyProtection="1">
      <alignment horizontal="right"/>
      <protection locked="0"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2" fontId="1" fillId="33" borderId="0" xfId="0" applyNumberFormat="1" applyFont="1" applyFill="1" applyBorder="1" applyAlignment="1" applyProtection="1">
      <alignment horizontal="right"/>
      <protection locked="0"/>
    </xf>
    <xf numFmtId="2" fontId="1" fillId="0" borderId="33" xfId="0" applyNumberFormat="1" applyFont="1" applyFill="1" applyBorder="1" applyAlignment="1" applyProtection="1">
      <alignment horizontal="right"/>
      <protection locked="0"/>
    </xf>
    <xf numFmtId="2" fontId="3" fillId="0" borderId="33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justify" wrapText="1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2" fontId="1" fillId="0" borderId="26" xfId="0" applyNumberFormat="1" applyFont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2" fontId="3" fillId="0" borderId="38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 horizontal="right"/>
    </xf>
    <xf numFmtId="2" fontId="1" fillId="33" borderId="33" xfId="0" applyNumberFormat="1" applyFont="1" applyFill="1" applyBorder="1" applyAlignment="1" applyProtection="1">
      <alignment horizontal="right"/>
      <protection locked="0"/>
    </xf>
    <xf numFmtId="2" fontId="1" fillId="0" borderId="40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20" xfId="0" applyNumberFormat="1" applyFont="1" applyBorder="1" applyAlignment="1">
      <alignment horizontal="right" wrapText="1"/>
    </xf>
    <xf numFmtId="2" fontId="1" fillId="0" borderId="20" xfId="0" applyNumberFormat="1" applyFont="1" applyBorder="1" applyAlignment="1" applyProtection="1">
      <alignment horizontal="right" wrapText="1"/>
      <protection locked="0"/>
    </xf>
    <xf numFmtId="2" fontId="1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 wrapText="1"/>
    </xf>
    <xf numFmtId="2" fontId="1" fillId="0" borderId="21" xfId="0" applyNumberFormat="1" applyFont="1" applyBorder="1" applyAlignment="1" applyProtection="1">
      <alignment horizontal="right" wrapText="1"/>
      <protection locked="0"/>
    </xf>
    <xf numFmtId="0" fontId="3" fillId="0" borderId="21" xfId="0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 applyProtection="1">
      <alignment horizontal="right"/>
      <protection locked="0"/>
    </xf>
    <xf numFmtId="2" fontId="1" fillId="0" borderId="32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 applyProtection="1">
      <alignment horizontal="right" wrapText="1"/>
      <protection locked="0"/>
    </xf>
    <xf numFmtId="2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41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2" xfId="0" applyFont="1" applyBorder="1" applyAlignment="1">
      <alignment/>
    </xf>
    <xf numFmtId="49" fontId="1" fillId="0" borderId="42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justify" wrapText="1"/>
    </xf>
    <xf numFmtId="2" fontId="1" fillId="0" borderId="44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1" fillId="0" borderId="17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2" fontId="1" fillId="0" borderId="42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right" wrapText="1"/>
    </xf>
    <xf numFmtId="2" fontId="1" fillId="0" borderId="33" xfId="0" applyNumberFormat="1" applyFont="1" applyFill="1" applyBorder="1" applyAlignment="1">
      <alignment horizontal="right" wrapText="1"/>
    </xf>
    <xf numFmtId="2" fontId="3" fillId="0" borderId="40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1" fillId="0" borderId="32" xfId="0" applyNumberFormat="1" applyFont="1" applyFill="1" applyBorder="1" applyAlignment="1">
      <alignment horizontal="right" wrapText="1"/>
    </xf>
    <xf numFmtId="2" fontId="1" fillId="0" borderId="27" xfId="0" applyNumberFormat="1" applyFont="1" applyFill="1" applyBorder="1" applyAlignment="1">
      <alignment horizontal="right" wrapText="1"/>
    </xf>
    <xf numFmtId="2" fontId="3" fillId="0" borderId="32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/>
    </xf>
    <xf numFmtId="2" fontId="1" fillId="0" borderId="4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justify" wrapText="1"/>
    </xf>
    <xf numFmtId="2" fontId="3" fillId="0" borderId="45" xfId="0" applyNumberFormat="1" applyFont="1" applyFill="1" applyBorder="1" applyAlignment="1">
      <alignment/>
    </xf>
    <xf numFmtId="174" fontId="1" fillId="0" borderId="20" xfId="0" applyNumberFormat="1" applyFont="1" applyFill="1" applyBorder="1" applyAlignment="1" applyProtection="1">
      <alignment horizontal="right"/>
      <protection locked="0"/>
    </xf>
    <xf numFmtId="0" fontId="3" fillId="33" borderId="20" xfId="0" applyFont="1" applyFill="1" applyBorder="1" applyAlignment="1" applyProtection="1">
      <alignment horizontal="right"/>
      <protection locked="0"/>
    </xf>
    <xf numFmtId="2" fontId="1" fillId="33" borderId="44" xfId="0" applyNumberFormat="1" applyFont="1" applyFill="1" applyBorder="1" applyAlignment="1" applyProtection="1">
      <alignment horizontal="right"/>
      <protection locked="0"/>
    </xf>
    <xf numFmtId="174" fontId="3" fillId="33" borderId="21" xfId="0" applyNumberFormat="1" applyFont="1" applyFill="1" applyBorder="1" applyAlignment="1" applyProtection="1">
      <alignment horizontal="right"/>
      <protection locked="0"/>
    </xf>
    <xf numFmtId="2" fontId="1" fillId="33" borderId="31" xfId="0" applyNumberFormat="1" applyFont="1" applyFill="1" applyBorder="1" applyAlignment="1" applyProtection="1">
      <alignment horizontal="right"/>
      <protection locked="0"/>
    </xf>
    <xf numFmtId="2" fontId="3" fillId="0" borderId="46" xfId="0" applyNumberFormat="1" applyFont="1" applyFill="1" applyBorder="1" applyAlignment="1">
      <alignment/>
    </xf>
    <xf numFmtId="174" fontId="1" fillId="0" borderId="11" xfId="0" applyNumberFormat="1" applyFont="1" applyFill="1" applyBorder="1" applyAlignment="1" applyProtection="1">
      <alignment horizontal="right"/>
      <protection locked="0"/>
    </xf>
    <xf numFmtId="0" fontId="3" fillId="33" borderId="11" xfId="0" applyFont="1" applyFill="1" applyBorder="1" applyAlignment="1" applyProtection="1">
      <alignment horizontal="right"/>
      <protection locked="0"/>
    </xf>
    <xf numFmtId="2" fontId="1" fillId="33" borderId="43" xfId="0" applyNumberFormat="1" applyFont="1" applyFill="1" applyBorder="1" applyAlignment="1" applyProtection="1">
      <alignment horizontal="right"/>
      <protection locked="0"/>
    </xf>
    <xf numFmtId="0" fontId="3" fillId="33" borderId="21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47" xfId="0" applyFont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6" fillId="33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55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" fillId="0" borderId="48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1" fillId="0" borderId="65" xfId="0" applyFont="1" applyFill="1" applyBorder="1" applyAlignment="1">
      <alignment horizontal="center" wrapText="1"/>
    </xf>
    <xf numFmtId="0" fontId="0" fillId="0" borderId="53" xfId="0" applyBorder="1" applyAlignment="1">
      <alignment wrapText="1"/>
    </xf>
    <xf numFmtId="0" fontId="1" fillId="0" borderId="6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7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6.375" style="17" customWidth="1"/>
    <col min="2" max="2" width="69.875" style="7" customWidth="1"/>
    <col min="3" max="3" width="12.625" style="7" customWidth="1"/>
    <col min="4" max="5" width="9.125" style="0" hidden="1" customWidth="1"/>
    <col min="6" max="6" width="10.25390625" style="0" customWidth="1"/>
  </cols>
  <sheetData>
    <row r="1" spans="1:7" ht="12.75">
      <c r="A1" s="13"/>
      <c r="B1" s="263" t="s">
        <v>475</v>
      </c>
      <c r="C1" s="263"/>
      <c r="D1" s="264"/>
      <c r="E1" s="264"/>
      <c r="F1" s="265"/>
      <c r="G1" s="265"/>
    </row>
    <row r="2" spans="1:7" ht="12.75">
      <c r="A2" s="13"/>
      <c r="B2" s="266" t="s">
        <v>464</v>
      </c>
      <c r="C2" s="266"/>
      <c r="D2" s="265"/>
      <c r="E2" s="265"/>
      <c r="F2" s="265"/>
      <c r="G2" s="265"/>
    </row>
    <row r="3" spans="1:7" ht="12.75">
      <c r="A3" s="13"/>
      <c r="B3" s="271" t="s">
        <v>465</v>
      </c>
      <c r="C3" s="272"/>
      <c r="D3" s="272"/>
      <c r="E3" s="272"/>
      <c r="F3" s="272"/>
      <c r="G3" s="272"/>
    </row>
    <row r="4" spans="1:7" ht="12.75">
      <c r="A4" s="13"/>
      <c r="B4" s="271" t="s">
        <v>485</v>
      </c>
      <c r="C4" s="265"/>
      <c r="D4" s="265"/>
      <c r="E4" s="265"/>
      <c r="F4" s="265"/>
      <c r="G4" s="265"/>
    </row>
    <row r="5" spans="1:7" ht="12.75">
      <c r="A5" s="13"/>
      <c r="B5" s="283" t="s">
        <v>471</v>
      </c>
      <c r="C5" s="283"/>
      <c r="D5" s="283"/>
      <c r="E5" s="283"/>
      <c r="F5" s="283"/>
      <c r="G5" s="283"/>
    </row>
    <row r="6" spans="1:7" ht="12.75">
      <c r="A6" s="13"/>
      <c r="B6" s="271" t="s">
        <v>472</v>
      </c>
      <c r="C6" s="265"/>
      <c r="D6" s="265"/>
      <c r="E6" s="265"/>
      <c r="F6" s="265"/>
      <c r="G6" s="265"/>
    </row>
    <row r="7" spans="1:10" ht="12.75">
      <c r="A7" s="13"/>
      <c r="B7" s="266" t="s">
        <v>473</v>
      </c>
      <c r="C7" s="265"/>
      <c r="D7" s="265"/>
      <c r="E7" s="265"/>
      <c r="F7" s="265"/>
      <c r="G7" s="265"/>
      <c r="H7" s="1"/>
      <c r="I7" s="1"/>
      <c r="J7" s="1"/>
    </row>
    <row r="8" spans="1:10" ht="12.75">
      <c r="A8" s="13"/>
      <c r="B8" s="266" t="s">
        <v>442</v>
      </c>
      <c r="C8" s="266"/>
      <c r="D8" s="265"/>
      <c r="E8" s="265"/>
      <c r="F8" s="265"/>
      <c r="G8" s="265"/>
      <c r="H8" s="1"/>
      <c r="I8" s="1"/>
      <c r="J8" s="1"/>
    </row>
    <row r="9" spans="1:10" ht="12.75">
      <c r="A9" s="13"/>
      <c r="B9" s="266" t="s">
        <v>443</v>
      </c>
      <c r="C9" s="266"/>
      <c r="D9" s="265"/>
      <c r="E9" s="265"/>
      <c r="F9" s="265"/>
      <c r="G9" s="265"/>
      <c r="H9" s="2"/>
      <c r="I9" s="2"/>
      <c r="J9" s="2"/>
    </row>
    <row r="10" spans="1:10" ht="12.75">
      <c r="A10" s="13"/>
      <c r="B10" s="266"/>
      <c r="C10" s="266"/>
      <c r="D10" s="2"/>
      <c r="E10" s="2"/>
      <c r="F10" s="2"/>
      <c r="G10" s="2"/>
      <c r="H10" s="2"/>
      <c r="I10" s="2"/>
      <c r="J10" s="2"/>
    </row>
    <row r="11" spans="1:10" ht="12.75">
      <c r="A11" s="13"/>
      <c r="B11" s="266"/>
      <c r="C11" s="266"/>
      <c r="D11" s="2"/>
      <c r="E11" s="2"/>
      <c r="F11" s="2"/>
      <c r="G11" s="2"/>
      <c r="H11" s="2"/>
      <c r="I11" s="2"/>
      <c r="J11" s="2"/>
    </row>
    <row r="12" spans="1:10" ht="12.75" hidden="1">
      <c r="A12" s="13"/>
      <c r="B12" s="11"/>
      <c r="C12" s="11"/>
      <c r="D12" s="2"/>
      <c r="E12" s="2"/>
      <c r="F12" s="2"/>
      <c r="G12" s="2"/>
      <c r="H12" s="2"/>
      <c r="I12" s="2"/>
      <c r="J12" s="2"/>
    </row>
    <row r="13" spans="1:10" ht="12.75">
      <c r="A13" s="280" t="s">
        <v>445</v>
      </c>
      <c r="B13" s="280"/>
      <c r="C13" s="280"/>
      <c r="D13" s="281"/>
      <c r="E13" s="281"/>
      <c r="F13" s="265"/>
      <c r="G13" s="265"/>
      <c r="H13" s="2"/>
      <c r="I13" s="2"/>
      <c r="J13" s="2"/>
    </row>
    <row r="14" spans="1:7" ht="18" customHeight="1">
      <c r="A14" s="280"/>
      <c r="B14" s="280"/>
      <c r="C14" s="280"/>
      <c r="D14" s="281"/>
      <c r="E14" s="281"/>
      <c r="F14" s="265"/>
      <c r="G14" s="265"/>
    </row>
    <row r="15" spans="1:3" ht="12.75">
      <c r="A15" s="52"/>
      <c r="B15" s="52"/>
      <c r="C15" s="52"/>
    </row>
    <row r="16" spans="1:3" ht="13.5" thickBot="1">
      <c r="A16" s="52"/>
      <c r="B16" s="52"/>
      <c r="C16" s="51"/>
    </row>
    <row r="17" spans="1:7" ht="13.5" thickBot="1">
      <c r="A17" s="282" t="s">
        <v>11</v>
      </c>
      <c r="B17" s="268" t="s">
        <v>14</v>
      </c>
      <c r="C17" s="275" t="s">
        <v>338</v>
      </c>
      <c r="D17" s="276"/>
      <c r="E17" s="276"/>
      <c r="F17" s="276"/>
      <c r="G17" s="277"/>
    </row>
    <row r="18" spans="1:7" ht="12.75" customHeight="1" thickBot="1">
      <c r="A18" s="269"/>
      <c r="B18" s="269"/>
      <c r="C18" s="273" t="s">
        <v>361</v>
      </c>
      <c r="D18" s="267" t="s">
        <v>157</v>
      </c>
      <c r="E18" s="267"/>
      <c r="F18" s="278" t="s">
        <v>157</v>
      </c>
      <c r="G18" s="279"/>
    </row>
    <row r="19" spans="1:7" ht="12.75" customHeight="1" thickBot="1">
      <c r="A19" s="270"/>
      <c r="B19" s="270"/>
      <c r="C19" s="274"/>
      <c r="D19" s="78" t="s">
        <v>158</v>
      </c>
      <c r="E19" s="81" t="s">
        <v>159</v>
      </c>
      <c r="F19" s="83" t="s">
        <v>395</v>
      </c>
      <c r="G19" s="82" t="s">
        <v>444</v>
      </c>
    </row>
    <row r="20" spans="1:7" ht="12.75">
      <c r="A20" s="117"/>
      <c r="B20" s="138" t="s">
        <v>34</v>
      </c>
      <c r="C20" s="84">
        <f>C21+C25+C29+C32+C36+C38</f>
        <v>22654.949999999997</v>
      </c>
      <c r="D20" s="252" t="e">
        <f>D21+D25+D29+D32+D36+D38</f>
        <v>#REF!</v>
      </c>
      <c r="E20" s="258" t="e">
        <f>E21+E25+E29+E32+E36+E38</f>
        <v>#REF!</v>
      </c>
      <c r="F20" s="84">
        <f>F21+F25+F29+F32+F36+F38</f>
        <v>20026.65</v>
      </c>
      <c r="G20" s="84">
        <f>G21+G25+G29+G32+G36+G38</f>
        <v>19586.960000000003</v>
      </c>
    </row>
    <row r="21" spans="1:7" ht="12.75">
      <c r="A21" s="135" t="s">
        <v>15</v>
      </c>
      <c r="B21" s="139" t="s">
        <v>21</v>
      </c>
      <c r="C21" s="73">
        <f>SUM(C22:C24)</f>
        <v>1334.4499999999998</v>
      </c>
      <c r="D21" s="148" t="e">
        <f>SUM(D22:D24)</f>
        <v>#REF!</v>
      </c>
      <c r="E21" s="162" t="e">
        <f>SUM(E22:E24)</f>
        <v>#REF!</v>
      </c>
      <c r="F21" s="73">
        <f>SUM(F22:F24)</f>
        <v>534.45</v>
      </c>
      <c r="G21" s="73">
        <f>SUM(G22:G24)</f>
        <v>535.45</v>
      </c>
    </row>
    <row r="22" spans="1:7" ht="22.5">
      <c r="A22" s="136" t="s">
        <v>16</v>
      </c>
      <c r="B22" s="140" t="s">
        <v>35</v>
      </c>
      <c r="C22" s="74">
        <f>ЦСР!E20</f>
        <v>215.6</v>
      </c>
      <c r="D22" s="149">
        <f>ЦСР!F20</f>
        <v>0</v>
      </c>
      <c r="E22" s="163">
        <f>ЦСР!G20</f>
        <v>0</v>
      </c>
      <c r="F22" s="74">
        <f>ЦСР!H20</f>
        <v>215.6</v>
      </c>
      <c r="G22" s="74">
        <f>ЦСР!I20</f>
        <v>215.6</v>
      </c>
    </row>
    <row r="23" spans="1:7" ht="12.75" hidden="1">
      <c r="A23" s="136" t="s">
        <v>346</v>
      </c>
      <c r="B23" s="140" t="s">
        <v>347</v>
      </c>
      <c r="C23" s="88">
        <f>ЦСР!E26</f>
        <v>0</v>
      </c>
      <c r="D23" s="150">
        <f>ЦСР!F26</f>
        <v>0</v>
      </c>
      <c r="E23" s="164">
        <f>ЦСР!G26</f>
        <v>0</v>
      </c>
      <c r="F23" s="88">
        <f>ЦСР!H26</f>
        <v>0</v>
      </c>
      <c r="G23" s="88">
        <f>ЦСР!I26</f>
        <v>0</v>
      </c>
    </row>
    <row r="24" spans="1:7" ht="12.75">
      <c r="A24" s="137" t="s">
        <v>37</v>
      </c>
      <c r="B24" s="141" t="s">
        <v>22</v>
      </c>
      <c r="C24" s="74">
        <f>ЦСР!E34</f>
        <v>1118.85</v>
      </c>
      <c r="D24" s="149" t="e">
        <f>ЦСР!F34</f>
        <v>#REF!</v>
      </c>
      <c r="E24" s="163" t="e">
        <f>ЦСР!G34</f>
        <v>#REF!</v>
      </c>
      <c r="F24" s="74">
        <f>ЦСР!H34</f>
        <v>318.85</v>
      </c>
      <c r="G24" s="74">
        <f>ЦСР!I34</f>
        <v>319.85</v>
      </c>
    </row>
    <row r="25" spans="1:8" ht="12.75">
      <c r="A25" s="135" t="s">
        <v>17</v>
      </c>
      <c r="B25" s="139" t="s">
        <v>23</v>
      </c>
      <c r="C25" s="145">
        <f>C26+C27+C28</f>
        <v>300</v>
      </c>
      <c r="D25" s="151" t="e">
        <f>D26+D27+D28</f>
        <v>#REF!</v>
      </c>
      <c r="E25" s="165" t="e">
        <f>E26+E27+E28</f>
        <v>#REF!</v>
      </c>
      <c r="F25" s="145">
        <f>F26+F27+F28</f>
        <v>300</v>
      </c>
      <c r="G25" s="145">
        <f>G26+G27+G28</f>
        <v>210</v>
      </c>
      <c r="H25" s="146"/>
    </row>
    <row r="26" spans="1:8" ht="22.5">
      <c r="A26" s="137" t="s">
        <v>18</v>
      </c>
      <c r="B26" s="141" t="s">
        <v>38</v>
      </c>
      <c r="C26" s="121">
        <f>ЦСР!E80</f>
        <v>200</v>
      </c>
      <c r="D26" s="152">
        <f>ЦСР!F80</f>
        <v>0</v>
      </c>
      <c r="E26" s="166">
        <f>ЦСР!G80</f>
        <v>0</v>
      </c>
      <c r="F26" s="121">
        <f>ЦСР!H80</f>
        <v>200</v>
      </c>
      <c r="G26" s="121">
        <f>ЦСР!I80</f>
        <v>200</v>
      </c>
      <c r="H26" s="146"/>
    </row>
    <row r="27" spans="1:8" ht="12.75">
      <c r="A27" s="136" t="s">
        <v>61</v>
      </c>
      <c r="B27" s="140" t="s">
        <v>63</v>
      </c>
      <c r="C27" s="147">
        <f>ЦСР!E97</f>
        <v>100</v>
      </c>
      <c r="D27" s="153">
        <f>ЦСР!F97</f>
        <v>0</v>
      </c>
      <c r="E27" s="167">
        <f>ЦСР!G97</f>
        <v>0</v>
      </c>
      <c r="F27" s="147">
        <f>ЦСР!H97</f>
        <v>100</v>
      </c>
      <c r="G27" s="147">
        <f>ЦСР!I97</f>
        <v>10</v>
      </c>
      <c r="H27" s="146"/>
    </row>
    <row r="28" spans="1:7" s="7" customFormat="1" ht="22.5" hidden="1">
      <c r="A28" s="136" t="s">
        <v>64</v>
      </c>
      <c r="B28" s="140" t="s">
        <v>65</v>
      </c>
      <c r="C28" s="69">
        <f>ЦСР!E103</f>
        <v>0</v>
      </c>
      <c r="D28" s="154" t="e">
        <f>ЦСР!F103</f>
        <v>#REF!</v>
      </c>
      <c r="E28" s="168" t="e">
        <f>ЦСР!G103</f>
        <v>#REF!</v>
      </c>
      <c r="F28" s="69">
        <f>ЦСР!H103</f>
        <v>0</v>
      </c>
      <c r="G28" s="69">
        <f>ЦСР!I103</f>
        <v>0</v>
      </c>
    </row>
    <row r="29" spans="1:7" s="7" customFormat="1" ht="12.75">
      <c r="A29" s="135" t="s">
        <v>19</v>
      </c>
      <c r="B29" s="139" t="s">
        <v>24</v>
      </c>
      <c r="C29" s="73">
        <f>C30+C31</f>
        <v>8924.9</v>
      </c>
      <c r="D29" s="148">
        <f>D30+D31</f>
        <v>0</v>
      </c>
      <c r="E29" s="162">
        <f>E30+E31</f>
        <v>0</v>
      </c>
      <c r="F29" s="73">
        <f>F30+F31</f>
        <v>13152.1</v>
      </c>
      <c r="G29" s="73">
        <f>G30+G31</f>
        <v>13171.11</v>
      </c>
    </row>
    <row r="30" spans="1:7" s="7" customFormat="1" ht="12.75">
      <c r="A30" s="137" t="s">
        <v>20</v>
      </c>
      <c r="B30" s="141" t="s">
        <v>25</v>
      </c>
      <c r="C30" s="121">
        <f>ЦСР!E107</f>
        <v>618</v>
      </c>
      <c r="D30" s="152">
        <f>ЦСР!F107</f>
        <v>0</v>
      </c>
      <c r="E30" s="166">
        <f>ЦСР!G107</f>
        <v>0</v>
      </c>
      <c r="F30" s="121">
        <f>ЦСР!H107</f>
        <v>594</v>
      </c>
      <c r="G30" s="121">
        <f>ЦСР!I107</f>
        <v>594</v>
      </c>
    </row>
    <row r="31" spans="1:7" s="7" customFormat="1" ht="12.75">
      <c r="A31" s="137" t="s">
        <v>42</v>
      </c>
      <c r="B31" s="140" t="s">
        <v>43</v>
      </c>
      <c r="C31" s="69">
        <f>ЦСР!E115</f>
        <v>8306.9</v>
      </c>
      <c r="D31" s="154">
        <f>ЦСР!F115</f>
        <v>0</v>
      </c>
      <c r="E31" s="168">
        <f>ЦСР!G115</f>
        <v>0</v>
      </c>
      <c r="F31" s="69">
        <f>ЦСР!H115</f>
        <v>12558.1</v>
      </c>
      <c r="G31" s="69">
        <f>ЦСР!I115</f>
        <v>12577.11</v>
      </c>
    </row>
    <row r="32" spans="1:7" s="7" customFormat="1" ht="12.75">
      <c r="A32" s="135" t="s">
        <v>71</v>
      </c>
      <c r="B32" s="142" t="s">
        <v>73</v>
      </c>
      <c r="C32" s="70">
        <f>C33+C34+C35</f>
        <v>10847.8</v>
      </c>
      <c r="D32" s="155" t="e">
        <f>D33+D34+D35</f>
        <v>#REF!</v>
      </c>
      <c r="E32" s="169" t="e">
        <f>E33+E34+E35</f>
        <v>#REF!</v>
      </c>
      <c r="F32" s="70">
        <f>F33+F34+F35</f>
        <v>4898.7</v>
      </c>
      <c r="G32" s="70">
        <f>G33+G34+G35</f>
        <v>4786.1</v>
      </c>
    </row>
    <row r="33" spans="1:7" s="7" customFormat="1" ht="12.75">
      <c r="A33" s="137" t="s">
        <v>72</v>
      </c>
      <c r="B33" s="140" t="s">
        <v>74</v>
      </c>
      <c r="C33" s="69">
        <f>ЦСР!E177</f>
        <v>830.4</v>
      </c>
      <c r="D33" s="154" t="e">
        <f>ЦСР!F177</f>
        <v>#REF!</v>
      </c>
      <c r="E33" s="168" t="e">
        <f>ЦСР!G177</f>
        <v>#REF!</v>
      </c>
      <c r="F33" s="69">
        <f>ЦСР!H177</f>
        <v>252.7</v>
      </c>
      <c r="G33" s="69">
        <f>ЦСР!I177</f>
        <v>257.7</v>
      </c>
    </row>
    <row r="34" spans="1:7" s="7" customFormat="1" ht="12.75">
      <c r="A34" s="137" t="s">
        <v>77</v>
      </c>
      <c r="B34" s="140" t="s">
        <v>78</v>
      </c>
      <c r="C34" s="69">
        <f>ЦСР!E205</f>
        <v>641.5</v>
      </c>
      <c r="D34" s="154" t="e">
        <f>ЦСР!F205</f>
        <v>#REF!</v>
      </c>
      <c r="E34" s="168" t="e">
        <f>ЦСР!G205</f>
        <v>#REF!</v>
      </c>
      <c r="F34" s="69">
        <f>ЦСР!H205</f>
        <v>150</v>
      </c>
      <c r="G34" s="69">
        <f>ЦСР!I205</f>
        <v>150</v>
      </c>
    </row>
    <row r="35" spans="1:7" s="7" customFormat="1" ht="12.75">
      <c r="A35" s="137" t="s">
        <v>79</v>
      </c>
      <c r="B35" s="140" t="s">
        <v>80</v>
      </c>
      <c r="C35" s="69">
        <f>ЦСР!E250</f>
        <v>9375.9</v>
      </c>
      <c r="D35" s="67">
        <f>ЦСР!F250</f>
        <v>0</v>
      </c>
      <c r="E35" s="56">
        <f>ЦСР!G250</f>
        <v>0</v>
      </c>
      <c r="F35" s="69">
        <f>ЦСР!H250</f>
        <v>4496</v>
      </c>
      <c r="G35" s="69">
        <f>ЦСР!I250</f>
        <v>4378.400000000001</v>
      </c>
    </row>
    <row r="36" spans="1:7" ht="12.75">
      <c r="A36" s="135" t="s">
        <v>26</v>
      </c>
      <c r="B36" s="142" t="s">
        <v>81</v>
      </c>
      <c r="C36" s="161">
        <f>C37</f>
        <v>1000</v>
      </c>
      <c r="D36" s="160">
        <f>D37</f>
        <v>0</v>
      </c>
      <c r="E36" s="170">
        <f>E37</f>
        <v>0</v>
      </c>
      <c r="F36" s="161">
        <f>F37</f>
        <v>800</v>
      </c>
      <c r="G36" s="161">
        <f>G37</f>
        <v>800</v>
      </c>
    </row>
    <row r="37" spans="1:7" ht="12.75">
      <c r="A37" s="65" t="s">
        <v>31</v>
      </c>
      <c r="B37" s="28" t="s">
        <v>32</v>
      </c>
      <c r="C37" s="147">
        <f>ЦСР!E357</f>
        <v>1000</v>
      </c>
      <c r="D37" s="253">
        <f>ЦСР!F357</f>
        <v>0</v>
      </c>
      <c r="E37" s="259">
        <f>ЦСР!G357</f>
        <v>0</v>
      </c>
      <c r="F37" s="147">
        <f>ЦСР!H357</f>
        <v>800</v>
      </c>
      <c r="G37" s="147">
        <f>ЦСР!I357</f>
        <v>800</v>
      </c>
    </row>
    <row r="38" spans="1:7" ht="14.25" customHeight="1">
      <c r="A38" s="187" t="s">
        <v>39</v>
      </c>
      <c r="B38" s="251" t="s">
        <v>36</v>
      </c>
      <c r="C38" s="256">
        <f>C39</f>
        <v>247.8</v>
      </c>
      <c r="D38" s="254">
        <f>D39</f>
        <v>0</v>
      </c>
      <c r="E38" s="260">
        <f>E39</f>
        <v>0</v>
      </c>
      <c r="F38" s="262">
        <f>F39</f>
        <v>341.40000000000003</v>
      </c>
      <c r="G38" s="262">
        <f>G39</f>
        <v>84.3</v>
      </c>
    </row>
    <row r="39" spans="1:7" ht="13.5" thickBot="1">
      <c r="A39" s="188" t="s">
        <v>453</v>
      </c>
      <c r="B39" s="231" t="s">
        <v>454</v>
      </c>
      <c r="C39" s="257">
        <f>ЦСР!E365</f>
        <v>247.8</v>
      </c>
      <c r="D39" s="255">
        <f>ЦСР!F365</f>
        <v>0</v>
      </c>
      <c r="E39" s="261">
        <f>ЦСР!G365</f>
        <v>0</v>
      </c>
      <c r="F39" s="257">
        <f>ЦСР!H365</f>
        <v>341.40000000000003</v>
      </c>
      <c r="G39" s="257">
        <f>ЦСР!I365</f>
        <v>84.3</v>
      </c>
    </row>
  </sheetData>
  <sheetProtection/>
  <mergeCells count="18">
    <mergeCell ref="C17:G17"/>
    <mergeCell ref="F18:G18"/>
    <mergeCell ref="A13:G14"/>
    <mergeCell ref="A17:A19"/>
    <mergeCell ref="B4:G4"/>
    <mergeCell ref="B5:G5"/>
    <mergeCell ref="B6:G6"/>
    <mergeCell ref="B11:C11"/>
    <mergeCell ref="B1:G1"/>
    <mergeCell ref="B7:G7"/>
    <mergeCell ref="D18:E18"/>
    <mergeCell ref="B17:B19"/>
    <mergeCell ref="B10:C10"/>
    <mergeCell ref="B2:G2"/>
    <mergeCell ref="B3:G3"/>
    <mergeCell ref="C18:C19"/>
    <mergeCell ref="B8:G8"/>
    <mergeCell ref="B9:G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3"/>
  <sheetViews>
    <sheetView tabSelected="1" view="pageBreakPreview" zoomScale="120" zoomScaleSheetLayoutView="120" zoomScalePageLayoutView="0" workbookViewId="0" topLeftCell="A367">
      <selection activeCell="F228" sqref="F228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23" customWidth="1"/>
    <col min="4" max="4" width="5.00390625" style="0" customWidth="1"/>
    <col min="5" max="5" width="54.875" style="3" customWidth="1"/>
    <col min="6" max="6" width="16.75390625" style="6" customWidth="1"/>
    <col min="7" max="8" width="16.75390625" style="6" hidden="1" customWidth="1"/>
    <col min="9" max="10" width="16.75390625" style="6" customWidth="1"/>
    <col min="11" max="11" width="11.375" style="10" customWidth="1"/>
  </cols>
  <sheetData>
    <row r="1" spans="1:10" ht="12.75">
      <c r="A1" s="13"/>
      <c r="B1" s="13"/>
      <c r="C1" s="13"/>
      <c r="D1" s="13"/>
      <c r="E1" s="290" t="s">
        <v>477</v>
      </c>
      <c r="F1" s="290"/>
      <c r="G1" s="291"/>
      <c r="H1" s="291"/>
      <c r="I1" s="289"/>
      <c r="J1" s="289"/>
    </row>
    <row r="2" spans="1:10" ht="12.75">
      <c r="A2" s="13"/>
      <c r="B2" s="13"/>
      <c r="C2" s="13"/>
      <c r="D2" s="13"/>
      <c r="E2" s="266" t="s">
        <v>464</v>
      </c>
      <c r="F2" s="266"/>
      <c r="G2" s="265"/>
      <c r="H2" s="265"/>
      <c r="I2" s="265"/>
      <c r="J2" s="265"/>
    </row>
    <row r="3" spans="1:10" ht="12.75">
      <c r="A3" s="13"/>
      <c r="B3" s="13"/>
      <c r="C3" s="13"/>
      <c r="D3" s="13"/>
      <c r="E3" s="271" t="s">
        <v>467</v>
      </c>
      <c r="F3" s="272"/>
      <c r="G3" s="272"/>
      <c r="H3" s="272"/>
      <c r="I3" s="272"/>
      <c r="J3" s="272"/>
    </row>
    <row r="4" spans="1:10" ht="12.75">
      <c r="A4" s="13"/>
      <c r="B4" s="13"/>
      <c r="C4" s="13"/>
      <c r="D4" s="13"/>
      <c r="E4" s="271" t="s">
        <v>485</v>
      </c>
      <c r="F4" s="265"/>
      <c r="G4" s="265"/>
      <c r="H4" s="265"/>
      <c r="I4" s="265"/>
      <c r="J4" s="265"/>
    </row>
    <row r="5" spans="1:10" ht="12.75">
      <c r="A5" s="13"/>
      <c r="B5" s="13"/>
      <c r="C5" s="13"/>
      <c r="D5" s="13"/>
      <c r="E5" s="283" t="s">
        <v>471</v>
      </c>
      <c r="F5" s="283"/>
      <c r="G5" s="283"/>
      <c r="H5" s="283"/>
      <c r="I5" s="283"/>
      <c r="J5" s="283"/>
    </row>
    <row r="6" spans="1:10" ht="12.75">
      <c r="A6" s="13"/>
      <c r="B6" s="13"/>
      <c r="C6" s="13"/>
      <c r="D6" s="13"/>
      <c r="E6" s="271" t="s">
        <v>472</v>
      </c>
      <c r="F6" s="265"/>
      <c r="G6" s="265"/>
      <c r="H6" s="265"/>
      <c r="I6" s="265"/>
      <c r="J6" s="265"/>
    </row>
    <row r="7" spans="1:15" ht="12.75">
      <c r="A7" s="13"/>
      <c r="B7" s="13"/>
      <c r="C7" s="13"/>
      <c r="D7" s="13"/>
      <c r="E7" s="266" t="s">
        <v>466</v>
      </c>
      <c r="F7" s="265"/>
      <c r="G7" s="265"/>
      <c r="H7" s="265"/>
      <c r="I7" s="265"/>
      <c r="J7" s="265"/>
      <c r="K7" s="1"/>
      <c r="L7" s="1"/>
      <c r="M7" s="1"/>
      <c r="N7" s="1"/>
      <c r="O7" s="1"/>
    </row>
    <row r="8" spans="1:15" ht="12.75">
      <c r="A8" s="13"/>
      <c r="B8" s="13"/>
      <c r="C8" s="13"/>
      <c r="D8" s="13"/>
      <c r="E8" s="266" t="s">
        <v>442</v>
      </c>
      <c r="F8" s="266"/>
      <c r="G8" s="265"/>
      <c r="H8" s="265"/>
      <c r="I8" s="265"/>
      <c r="J8" s="265"/>
      <c r="K8" s="1"/>
      <c r="L8" s="1"/>
      <c r="M8" s="1"/>
      <c r="N8" s="1"/>
      <c r="O8" s="1"/>
    </row>
    <row r="9" spans="1:15" ht="12.75">
      <c r="A9" s="11"/>
      <c r="B9" s="11"/>
      <c r="C9" s="13"/>
      <c r="D9" s="11"/>
      <c r="E9" s="266" t="s">
        <v>443</v>
      </c>
      <c r="F9" s="266"/>
      <c r="G9" s="289"/>
      <c r="H9" s="289"/>
      <c r="I9" s="289"/>
      <c r="J9" s="289"/>
      <c r="K9" s="2"/>
      <c r="L9" s="2"/>
      <c r="M9" s="2"/>
      <c r="N9" s="2"/>
      <c r="O9" s="2"/>
    </row>
    <row r="10" spans="1:15" ht="12.75">
      <c r="A10" s="11"/>
      <c r="B10" s="11"/>
      <c r="C10" s="13"/>
      <c r="D10" s="11"/>
      <c r="E10" s="266"/>
      <c r="F10" s="266"/>
      <c r="G10" s="51"/>
      <c r="H10" s="51"/>
      <c r="I10" s="51"/>
      <c r="J10" s="51"/>
      <c r="K10" s="2"/>
      <c r="L10" s="2"/>
      <c r="M10" s="2"/>
      <c r="N10" s="2"/>
      <c r="O10" s="2"/>
    </row>
    <row r="11" spans="1:15" ht="12.75">
      <c r="A11" s="280" t="s">
        <v>446</v>
      </c>
      <c r="B11" s="280"/>
      <c r="C11" s="280"/>
      <c r="D11" s="280"/>
      <c r="E11" s="280"/>
      <c r="F11" s="280"/>
      <c r="G11" s="295"/>
      <c r="H11" s="295"/>
      <c r="I11" s="295"/>
      <c r="J11" s="295"/>
      <c r="K11" s="2"/>
      <c r="L11" s="2"/>
      <c r="M11" s="2"/>
      <c r="N11" s="2"/>
      <c r="O11" s="2"/>
    </row>
    <row r="12" spans="1:10" ht="24" customHeight="1">
      <c r="A12" s="280"/>
      <c r="B12" s="280"/>
      <c r="C12" s="280"/>
      <c r="D12" s="280"/>
      <c r="E12" s="280"/>
      <c r="F12" s="280"/>
      <c r="G12" s="295"/>
      <c r="H12" s="295"/>
      <c r="I12" s="295"/>
      <c r="J12" s="295"/>
    </row>
    <row r="13" spans="1:10" ht="13.5" thickBot="1">
      <c r="A13" s="52" t="s">
        <v>177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1.25" customHeight="1" thickBot="1">
      <c r="A14" s="292" t="s">
        <v>10</v>
      </c>
      <c r="B14" s="306" t="s">
        <v>11</v>
      </c>
      <c r="C14" s="306" t="s">
        <v>12</v>
      </c>
      <c r="D14" s="306" t="s">
        <v>13</v>
      </c>
      <c r="E14" s="308" t="s">
        <v>14</v>
      </c>
      <c r="F14" s="296" t="s">
        <v>339</v>
      </c>
      <c r="G14" s="297"/>
      <c r="H14" s="297"/>
      <c r="I14" s="298"/>
      <c r="J14" s="299"/>
    </row>
    <row r="15" spans="1:10" ht="8.25" customHeight="1">
      <c r="A15" s="293"/>
      <c r="B15" s="307"/>
      <c r="C15" s="307"/>
      <c r="D15" s="307"/>
      <c r="E15" s="309"/>
      <c r="F15" s="300" t="s">
        <v>361</v>
      </c>
      <c r="G15" s="310" t="s">
        <v>157</v>
      </c>
      <c r="H15" s="311"/>
      <c r="I15" s="302" t="s">
        <v>157</v>
      </c>
      <c r="J15" s="303"/>
    </row>
    <row r="16" spans="1:12" ht="6.75" customHeight="1" thickBot="1">
      <c r="A16" s="293"/>
      <c r="B16" s="307"/>
      <c r="C16" s="307"/>
      <c r="D16" s="307"/>
      <c r="E16" s="309"/>
      <c r="F16" s="301"/>
      <c r="G16" s="285" t="s">
        <v>158</v>
      </c>
      <c r="H16" s="287" t="s">
        <v>159</v>
      </c>
      <c r="I16" s="304"/>
      <c r="J16" s="305"/>
      <c r="K16" s="2"/>
      <c r="L16" s="30"/>
    </row>
    <row r="17" spans="1:12" ht="13.5" thickBot="1">
      <c r="A17" s="294"/>
      <c r="B17" s="307"/>
      <c r="C17" s="307"/>
      <c r="D17" s="307"/>
      <c r="E17" s="309"/>
      <c r="F17" s="301"/>
      <c r="G17" s="286"/>
      <c r="H17" s="288"/>
      <c r="I17" s="114" t="s">
        <v>395</v>
      </c>
      <c r="J17" s="114" t="s">
        <v>444</v>
      </c>
      <c r="K17" s="31"/>
      <c r="L17" s="2"/>
    </row>
    <row r="18" spans="1:12" s="4" customFormat="1" ht="13.5" thickBot="1">
      <c r="A18" s="117"/>
      <c r="B18" s="119"/>
      <c r="C18" s="120"/>
      <c r="D18" s="118"/>
      <c r="E18" s="115" t="s">
        <v>34</v>
      </c>
      <c r="F18" s="116">
        <f>F19+F29</f>
        <v>22654.949999999997</v>
      </c>
      <c r="G18" s="189" t="e">
        <f>G19+G29</f>
        <v>#REF!</v>
      </c>
      <c r="H18" s="208" t="e">
        <f>H19+H29</f>
        <v>#REF!</v>
      </c>
      <c r="I18" s="116">
        <f>I19+I29</f>
        <v>20026.65</v>
      </c>
      <c r="J18" s="116">
        <f>J19+J29</f>
        <v>19586.96</v>
      </c>
      <c r="K18" s="31">
        <f>SUM(K19:N413)</f>
        <v>1919.6</v>
      </c>
      <c r="L18" s="32"/>
    </row>
    <row r="19" spans="1:12" s="4" customFormat="1" ht="22.5">
      <c r="A19" s="68">
        <v>601</v>
      </c>
      <c r="B19" s="49"/>
      <c r="C19" s="50"/>
      <c r="D19" s="49"/>
      <c r="E19" s="41" t="s">
        <v>149</v>
      </c>
      <c r="F19" s="87">
        <f>F20</f>
        <v>215.6</v>
      </c>
      <c r="G19" s="190">
        <f>G20</f>
        <v>0</v>
      </c>
      <c r="H19" s="209">
        <f>H20</f>
        <v>0</v>
      </c>
      <c r="I19" s="87">
        <f>I20</f>
        <v>215.6</v>
      </c>
      <c r="J19" s="87">
        <f>J20</f>
        <v>215.6</v>
      </c>
      <c r="K19" s="31"/>
      <c r="L19" s="32"/>
    </row>
    <row r="20" spans="1:12" s="4" customFormat="1" ht="12.75">
      <c r="A20" s="68">
        <v>601</v>
      </c>
      <c r="B20" s="14" t="s">
        <v>15</v>
      </c>
      <c r="C20" s="14"/>
      <c r="D20" s="14"/>
      <c r="E20" s="26" t="s">
        <v>21</v>
      </c>
      <c r="F20" s="76">
        <f aca="true" t="shared" si="0" ref="F20:J23">F21</f>
        <v>215.6</v>
      </c>
      <c r="G20" s="191">
        <f t="shared" si="0"/>
        <v>0</v>
      </c>
      <c r="H20" s="210">
        <f t="shared" si="0"/>
        <v>0</v>
      </c>
      <c r="I20" s="76">
        <f t="shared" si="0"/>
        <v>215.6</v>
      </c>
      <c r="J20" s="76">
        <f t="shared" si="0"/>
        <v>215.6</v>
      </c>
      <c r="K20" s="31"/>
      <c r="L20" s="32"/>
    </row>
    <row r="21" spans="1:12" s="4" customFormat="1" ht="33.75">
      <c r="A21" s="68">
        <v>601</v>
      </c>
      <c r="B21" s="35" t="s">
        <v>16</v>
      </c>
      <c r="C21" s="35"/>
      <c r="D21" s="35"/>
      <c r="E21" s="29" t="s">
        <v>35</v>
      </c>
      <c r="F21" s="76">
        <f t="shared" si="0"/>
        <v>215.6</v>
      </c>
      <c r="G21" s="191">
        <f t="shared" si="0"/>
        <v>0</v>
      </c>
      <c r="H21" s="210">
        <f t="shared" si="0"/>
        <v>0</v>
      </c>
      <c r="I21" s="76">
        <f t="shared" si="0"/>
        <v>215.6</v>
      </c>
      <c r="J21" s="76">
        <f t="shared" si="0"/>
        <v>215.6</v>
      </c>
      <c r="K21" s="31"/>
      <c r="L21" s="32"/>
    </row>
    <row r="22" spans="1:12" s="4" customFormat="1" ht="12.75">
      <c r="A22" s="68">
        <v>601</v>
      </c>
      <c r="B22" s="35" t="s">
        <v>16</v>
      </c>
      <c r="C22" s="35" t="s">
        <v>184</v>
      </c>
      <c r="D22" s="42"/>
      <c r="E22" s="29" t="s">
        <v>55</v>
      </c>
      <c r="F22" s="76">
        <f>F23</f>
        <v>215.6</v>
      </c>
      <c r="G22" s="191">
        <f t="shared" si="0"/>
        <v>0</v>
      </c>
      <c r="H22" s="210">
        <f t="shared" si="0"/>
        <v>0</v>
      </c>
      <c r="I22" s="76">
        <f t="shared" si="0"/>
        <v>215.6</v>
      </c>
      <c r="J22" s="76">
        <f t="shared" si="0"/>
        <v>215.6</v>
      </c>
      <c r="K22" s="31"/>
      <c r="L22" s="32"/>
    </row>
    <row r="23" spans="1:12" s="4" customFormat="1" ht="12.75">
      <c r="A23" s="68">
        <v>601</v>
      </c>
      <c r="B23" s="35" t="s">
        <v>16</v>
      </c>
      <c r="C23" s="35" t="s">
        <v>183</v>
      </c>
      <c r="D23" s="43"/>
      <c r="E23" s="29" t="s">
        <v>483</v>
      </c>
      <c r="F23" s="76">
        <f>F24</f>
        <v>215.6</v>
      </c>
      <c r="G23" s="191">
        <f t="shared" si="0"/>
        <v>0</v>
      </c>
      <c r="H23" s="210">
        <f t="shared" si="0"/>
        <v>0</v>
      </c>
      <c r="I23" s="76">
        <f t="shared" si="0"/>
        <v>215.6</v>
      </c>
      <c r="J23" s="76">
        <f t="shared" si="0"/>
        <v>215.6</v>
      </c>
      <c r="K23" s="31"/>
      <c r="L23" s="32"/>
    </row>
    <row r="24" spans="1:12" s="4" customFormat="1" ht="12.75">
      <c r="A24" s="68">
        <v>601</v>
      </c>
      <c r="B24" s="42" t="s">
        <v>16</v>
      </c>
      <c r="C24" s="42" t="s">
        <v>183</v>
      </c>
      <c r="D24" s="43"/>
      <c r="E24" s="44" t="s">
        <v>206</v>
      </c>
      <c r="F24" s="128">
        <f>F25</f>
        <v>215.6</v>
      </c>
      <c r="G24" s="192">
        <f aca="true" t="shared" si="1" ref="G24:J26">G25</f>
        <v>0</v>
      </c>
      <c r="H24" s="211">
        <f t="shared" si="1"/>
        <v>0</v>
      </c>
      <c r="I24" s="128">
        <f t="shared" si="1"/>
        <v>215.6</v>
      </c>
      <c r="J24" s="128">
        <f t="shared" si="1"/>
        <v>215.6</v>
      </c>
      <c r="K24" s="31"/>
      <c r="L24" s="32"/>
    </row>
    <row r="25" spans="1:12" s="4" customFormat="1" ht="12.75">
      <c r="A25" s="68">
        <v>601</v>
      </c>
      <c r="B25" s="42" t="s">
        <v>16</v>
      </c>
      <c r="C25" s="42" t="s">
        <v>185</v>
      </c>
      <c r="D25" s="43"/>
      <c r="E25" s="27" t="s">
        <v>186</v>
      </c>
      <c r="F25" s="128">
        <f>F26</f>
        <v>215.6</v>
      </c>
      <c r="G25" s="192">
        <f t="shared" si="1"/>
        <v>0</v>
      </c>
      <c r="H25" s="211">
        <f t="shared" si="1"/>
        <v>0</v>
      </c>
      <c r="I25" s="128">
        <f t="shared" si="1"/>
        <v>215.6</v>
      </c>
      <c r="J25" s="128">
        <f t="shared" si="1"/>
        <v>215.6</v>
      </c>
      <c r="K25" s="31"/>
      <c r="L25" s="32"/>
    </row>
    <row r="26" spans="1:12" s="4" customFormat="1" ht="22.5">
      <c r="A26" s="68">
        <v>601</v>
      </c>
      <c r="B26" s="42" t="s">
        <v>16</v>
      </c>
      <c r="C26" s="42" t="s">
        <v>450</v>
      </c>
      <c r="D26" s="43"/>
      <c r="E26" s="44" t="s">
        <v>451</v>
      </c>
      <c r="F26" s="128">
        <f>F27</f>
        <v>215.6</v>
      </c>
      <c r="G26" s="192">
        <f t="shared" si="1"/>
        <v>0</v>
      </c>
      <c r="H26" s="211">
        <f t="shared" si="1"/>
        <v>0</v>
      </c>
      <c r="I26" s="128">
        <f t="shared" si="1"/>
        <v>215.6</v>
      </c>
      <c r="J26" s="128">
        <f t="shared" si="1"/>
        <v>215.6</v>
      </c>
      <c r="K26" s="31"/>
      <c r="L26" s="32"/>
    </row>
    <row r="27" spans="1:12" s="4" customFormat="1" ht="28.5" customHeight="1">
      <c r="A27" s="68">
        <v>601</v>
      </c>
      <c r="B27" s="42" t="s">
        <v>16</v>
      </c>
      <c r="C27" s="42" t="s">
        <v>450</v>
      </c>
      <c r="D27" s="8" t="s">
        <v>50</v>
      </c>
      <c r="E27" s="28" t="s">
        <v>359</v>
      </c>
      <c r="F27" s="128">
        <v>215.6</v>
      </c>
      <c r="G27" s="192"/>
      <c r="H27" s="211"/>
      <c r="I27" s="128">
        <v>215.6</v>
      </c>
      <c r="J27" s="128">
        <v>215.6</v>
      </c>
      <c r="K27" s="143"/>
      <c r="L27" s="32"/>
    </row>
    <row r="28" spans="1:12" s="4" customFormat="1" ht="12.75" hidden="1">
      <c r="A28" s="68">
        <v>601</v>
      </c>
      <c r="B28" s="42" t="s">
        <v>16</v>
      </c>
      <c r="C28" s="42" t="s">
        <v>185</v>
      </c>
      <c r="D28" s="8" t="s">
        <v>53</v>
      </c>
      <c r="E28" s="27" t="s">
        <v>54</v>
      </c>
      <c r="F28" s="128"/>
      <c r="G28" s="71"/>
      <c r="H28" s="86"/>
      <c r="I28" s="76"/>
      <c r="J28" s="76"/>
      <c r="K28" s="31"/>
      <c r="L28" s="32"/>
    </row>
    <row r="29" spans="1:12" s="4" customFormat="1" ht="12.75">
      <c r="A29" s="68">
        <v>602</v>
      </c>
      <c r="B29" s="42"/>
      <c r="C29" s="42"/>
      <c r="D29" s="8"/>
      <c r="E29" s="29" t="s">
        <v>279</v>
      </c>
      <c r="F29" s="76">
        <f>F30+F84+F111+F189+F369+F386</f>
        <v>22439.35</v>
      </c>
      <c r="G29" s="191" t="e">
        <f>G30+G84+G111+G189+G369+G386</f>
        <v>#REF!</v>
      </c>
      <c r="H29" s="210" t="e">
        <f>H30+H84+H111+H189+H369+H386</f>
        <v>#REF!</v>
      </c>
      <c r="I29" s="76">
        <f>I30+I84+I111+I189+I369+I386</f>
        <v>19811.050000000003</v>
      </c>
      <c r="J29" s="76">
        <f>J30+J84+J111+J189+J369+J386</f>
        <v>19371.36</v>
      </c>
      <c r="K29" s="31"/>
      <c r="L29" s="32"/>
    </row>
    <row r="30" spans="1:12" s="4" customFormat="1" ht="12.75">
      <c r="A30" s="62" t="s">
        <v>60</v>
      </c>
      <c r="B30" s="14" t="s">
        <v>15</v>
      </c>
      <c r="C30" s="14"/>
      <c r="D30" s="14"/>
      <c r="E30" s="26" t="s">
        <v>21</v>
      </c>
      <c r="F30" s="79">
        <f>F39+F31</f>
        <v>1118.85</v>
      </c>
      <c r="G30" s="193" t="e">
        <f>G39+G31</f>
        <v>#REF!</v>
      </c>
      <c r="H30" s="212" t="e">
        <f>H39+H31</f>
        <v>#REF!</v>
      </c>
      <c r="I30" s="79">
        <f>I39+I31</f>
        <v>318.85</v>
      </c>
      <c r="J30" s="79">
        <f>J39+J31</f>
        <v>319.85</v>
      </c>
      <c r="K30" s="9"/>
      <c r="L30" s="32"/>
    </row>
    <row r="31" spans="1:12" s="4" customFormat="1" ht="12.75" hidden="1">
      <c r="A31" s="62" t="s">
        <v>60</v>
      </c>
      <c r="B31" s="14" t="s">
        <v>346</v>
      </c>
      <c r="C31" s="14"/>
      <c r="D31" s="14"/>
      <c r="E31" s="29" t="s">
        <v>347</v>
      </c>
      <c r="F31" s="79">
        <f>F32</f>
        <v>0</v>
      </c>
      <c r="G31" s="193">
        <f>G32</f>
        <v>0</v>
      </c>
      <c r="H31" s="212">
        <f>H32</f>
        <v>0</v>
      </c>
      <c r="I31" s="79">
        <f>I32</f>
        <v>0</v>
      </c>
      <c r="J31" s="79">
        <f>J32</f>
        <v>0</v>
      </c>
      <c r="K31" s="9"/>
      <c r="L31" s="32"/>
    </row>
    <row r="32" spans="1:12" s="4" customFormat="1" ht="12.75" hidden="1">
      <c r="A32" s="62" t="s">
        <v>60</v>
      </c>
      <c r="B32" s="14" t="s">
        <v>346</v>
      </c>
      <c r="C32" s="14" t="s">
        <v>184</v>
      </c>
      <c r="D32" s="57"/>
      <c r="E32" s="29" t="s">
        <v>55</v>
      </c>
      <c r="F32" s="79">
        <f aca="true" t="shared" si="2" ref="F32:F37">F33</f>
        <v>0</v>
      </c>
      <c r="G32" s="193">
        <f>G33</f>
        <v>0</v>
      </c>
      <c r="H32" s="212">
        <f>H33</f>
        <v>0</v>
      </c>
      <c r="I32" s="79">
        <f>I33</f>
        <v>0</v>
      </c>
      <c r="J32" s="79">
        <f>J33</f>
        <v>0</v>
      </c>
      <c r="K32" s="9"/>
      <c r="L32" s="32"/>
    </row>
    <row r="33" spans="1:12" s="4" customFormat="1" ht="15.75" customHeight="1" hidden="1">
      <c r="A33" s="62" t="s">
        <v>60</v>
      </c>
      <c r="B33" s="14" t="s">
        <v>346</v>
      </c>
      <c r="C33" s="14" t="s">
        <v>340</v>
      </c>
      <c r="D33" s="57"/>
      <c r="E33" s="27" t="s">
        <v>341</v>
      </c>
      <c r="F33" s="79">
        <f t="shared" si="2"/>
        <v>0</v>
      </c>
      <c r="G33" s="193">
        <f aca="true" t="shared" si="3" ref="G33:J37">G34</f>
        <v>0</v>
      </c>
      <c r="H33" s="212">
        <f t="shared" si="3"/>
        <v>0</v>
      </c>
      <c r="I33" s="79">
        <f t="shared" si="3"/>
        <v>0</v>
      </c>
      <c r="J33" s="79">
        <f t="shared" si="3"/>
        <v>0</v>
      </c>
      <c r="K33" s="9"/>
      <c r="L33" s="32"/>
    </row>
    <row r="34" spans="1:12" s="4" customFormat="1" ht="14.25" customHeight="1" hidden="1">
      <c r="A34" s="62" t="s">
        <v>60</v>
      </c>
      <c r="B34" s="8" t="s">
        <v>346</v>
      </c>
      <c r="C34" s="8" t="s">
        <v>340</v>
      </c>
      <c r="D34" s="15"/>
      <c r="E34" s="44" t="s">
        <v>206</v>
      </c>
      <c r="F34" s="88">
        <f t="shared" si="2"/>
        <v>0</v>
      </c>
      <c r="G34" s="150">
        <f t="shared" si="3"/>
        <v>0</v>
      </c>
      <c r="H34" s="164">
        <f t="shared" si="3"/>
        <v>0</v>
      </c>
      <c r="I34" s="88">
        <f t="shared" si="3"/>
        <v>0</v>
      </c>
      <c r="J34" s="88">
        <f t="shared" si="3"/>
        <v>0</v>
      </c>
      <c r="K34" s="9"/>
      <c r="L34" s="32"/>
    </row>
    <row r="35" spans="1:12" s="4" customFormat="1" ht="12.75" hidden="1">
      <c r="A35" s="62" t="s">
        <v>60</v>
      </c>
      <c r="B35" s="8" t="s">
        <v>346</v>
      </c>
      <c r="C35" s="8" t="s">
        <v>342</v>
      </c>
      <c r="D35" s="57"/>
      <c r="E35" s="27" t="s">
        <v>186</v>
      </c>
      <c r="F35" s="88">
        <f t="shared" si="2"/>
        <v>0</v>
      </c>
      <c r="G35" s="150">
        <f t="shared" si="3"/>
        <v>0</v>
      </c>
      <c r="H35" s="164">
        <f t="shared" si="3"/>
        <v>0</v>
      </c>
      <c r="I35" s="88">
        <f t="shared" si="3"/>
        <v>0</v>
      </c>
      <c r="J35" s="88">
        <f t="shared" si="3"/>
        <v>0</v>
      </c>
      <c r="K35" s="9"/>
      <c r="L35" s="32"/>
    </row>
    <row r="36" spans="1:12" s="4" customFormat="1" ht="22.5" hidden="1">
      <c r="A36" s="62" t="s">
        <v>60</v>
      </c>
      <c r="B36" s="8" t="s">
        <v>346</v>
      </c>
      <c r="C36" s="8" t="s">
        <v>343</v>
      </c>
      <c r="D36" s="57"/>
      <c r="E36" s="44" t="s">
        <v>345</v>
      </c>
      <c r="F36" s="88">
        <f t="shared" si="2"/>
        <v>0</v>
      </c>
      <c r="G36" s="150">
        <f t="shared" si="3"/>
        <v>0</v>
      </c>
      <c r="H36" s="164">
        <f t="shared" si="3"/>
        <v>0</v>
      </c>
      <c r="I36" s="88">
        <f t="shared" si="3"/>
        <v>0</v>
      </c>
      <c r="J36" s="88">
        <f t="shared" si="3"/>
        <v>0</v>
      </c>
      <c r="K36" s="9"/>
      <c r="L36" s="32"/>
    </row>
    <row r="37" spans="1:12" s="4" customFormat="1" ht="12.75" hidden="1">
      <c r="A37" s="62" t="s">
        <v>60</v>
      </c>
      <c r="B37" s="8" t="s">
        <v>346</v>
      </c>
      <c r="C37" s="8" t="s">
        <v>344</v>
      </c>
      <c r="D37" s="57"/>
      <c r="E37" s="28" t="s">
        <v>58</v>
      </c>
      <c r="F37" s="88">
        <f t="shared" si="2"/>
        <v>0</v>
      </c>
      <c r="G37" s="150">
        <f t="shared" si="3"/>
        <v>0</v>
      </c>
      <c r="H37" s="164">
        <f t="shared" si="3"/>
        <v>0</v>
      </c>
      <c r="I37" s="88">
        <f t="shared" si="3"/>
        <v>0</v>
      </c>
      <c r="J37" s="88">
        <f t="shared" si="3"/>
        <v>0</v>
      </c>
      <c r="K37" s="9"/>
      <c r="L37" s="32"/>
    </row>
    <row r="38" spans="1:12" s="4" customFormat="1" ht="12.75" hidden="1">
      <c r="A38" s="62" t="s">
        <v>60</v>
      </c>
      <c r="B38" s="8" t="s">
        <v>346</v>
      </c>
      <c r="C38" s="8" t="s">
        <v>344</v>
      </c>
      <c r="D38" s="15" t="s">
        <v>53</v>
      </c>
      <c r="E38" s="28" t="s">
        <v>54</v>
      </c>
      <c r="F38" s="88"/>
      <c r="G38" s="193"/>
      <c r="H38" s="212"/>
      <c r="I38" s="79"/>
      <c r="J38" s="79"/>
      <c r="K38" s="113"/>
      <c r="L38" s="32"/>
    </row>
    <row r="39" spans="1:12" s="4" customFormat="1" ht="12.75">
      <c r="A39" s="62" t="s">
        <v>60</v>
      </c>
      <c r="B39" s="14" t="s">
        <v>37</v>
      </c>
      <c r="C39" s="14"/>
      <c r="D39" s="14"/>
      <c r="E39" s="26" t="s">
        <v>22</v>
      </c>
      <c r="F39" s="79">
        <f>F50+F40+F75</f>
        <v>1118.85</v>
      </c>
      <c r="G39" s="193" t="e">
        <f>G50+G40+G75</f>
        <v>#REF!</v>
      </c>
      <c r="H39" s="212" t="e">
        <f>H50+H40+H75</f>
        <v>#REF!</v>
      </c>
      <c r="I39" s="79">
        <f>I50+I40+I75</f>
        <v>318.85</v>
      </c>
      <c r="J39" s="79">
        <f>J50+J40+J75</f>
        <v>319.85</v>
      </c>
      <c r="K39" s="20"/>
      <c r="L39" s="32"/>
    </row>
    <row r="40" spans="1:12" s="4" customFormat="1" ht="22.5">
      <c r="A40" s="62" t="s">
        <v>60</v>
      </c>
      <c r="B40" s="14" t="s">
        <v>37</v>
      </c>
      <c r="C40" s="14" t="s">
        <v>187</v>
      </c>
      <c r="D40" s="14"/>
      <c r="E40" s="29" t="s">
        <v>459</v>
      </c>
      <c r="F40" s="79">
        <f>F41</f>
        <v>860</v>
      </c>
      <c r="G40" s="193">
        <f aca="true" t="shared" si="4" ref="G40:J42">G41</f>
        <v>0</v>
      </c>
      <c r="H40" s="212">
        <f t="shared" si="4"/>
        <v>0</v>
      </c>
      <c r="I40" s="79">
        <f t="shared" si="4"/>
        <v>60</v>
      </c>
      <c r="J40" s="79">
        <f t="shared" si="4"/>
        <v>60</v>
      </c>
      <c r="K40" s="20"/>
      <c r="L40" s="32"/>
    </row>
    <row r="41" spans="1:12" s="4" customFormat="1" ht="22.5">
      <c r="A41" s="65" t="s">
        <v>60</v>
      </c>
      <c r="B41" s="8" t="s">
        <v>37</v>
      </c>
      <c r="C41" s="8" t="s">
        <v>188</v>
      </c>
      <c r="D41" s="8"/>
      <c r="E41" s="44" t="s">
        <v>143</v>
      </c>
      <c r="F41" s="88">
        <f>F42</f>
        <v>860</v>
      </c>
      <c r="G41" s="150">
        <f t="shared" si="4"/>
        <v>0</v>
      </c>
      <c r="H41" s="164">
        <f t="shared" si="4"/>
        <v>0</v>
      </c>
      <c r="I41" s="88">
        <f t="shared" si="4"/>
        <v>60</v>
      </c>
      <c r="J41" s="88">
        <f t="shared" si="4"/>
        <v>60</v>
      </c>
      <c r="K41" s="20"/>
      <c r="L41" s="32"/>
    </row>
    <row r="42" spans="1:12" s="4" customFormat="1" ht="12.75">
      <c r="A42" s="62" t="s">
        <v>60</v>
      </c>
      <c r="B42" s="8" t="s">
        <v>37</v>
      </c>
      <c r="C42" s="8" t="s">
        <v>189</v>
      </c>
      <c r="D42" s="8"/>
      <c r="E42" s="27" t="s">
        <v>144</v>
      </c>
      <c r="F42" s="88">
        <f>F43</f>
        <v>860</v>
      </c>
      <c r="G42" s="150">
        <f t="shared" si="4"/>
        <v>0</v>
      </c>
      <c r="H42" s="164">
        <f t="shared" si="4"/>
        <v>0</v>
      </c>
      <c r="I42" s="88">
        <f t="shared" si="4"/>
        <v>60</v>
      </c>
      <c r="J42" s="88">
        <f t="shared" si="4"/>
        <v>60</v>
      </c>
      <c r="K42" s="20"/>
      <c r="L42" s="32"/>
    </row>
    <row r="43" spans="1:12" s="4" customFormat="1" ht="12.75">
      <c r="A43" s="62" t="s">
        <v>60</v>
      </c>
      <c r="B43" s="8" t="s">
        <v>37</v>
      </c>
      <c r="C43" s="8" t="s">
        <v>190</v>
      </c>
      <c r="D43" s="8"/>
      <c r="E43" s="27" t="s">
        <v>186</v>
      </c>
      <c r="F43" s="88">
        <f>F44+F46+F48</f>
        <v>860</v>
      </c>
      <c r="G43" s="150">
        <f>G44+G46+G48</f>
        <v>0</v>
      </c>
      <c r="H43" s="164">
        <f>H44+H46+H48</f>
        <v>0</v>
      </c>
      <c r="I43" s="88">
        <f>I44+I46+I48</f>
        <v>60</v>
      </c>
      <c r="J43" s="88">
        <f>J44+J46+J48</f>
        <v>60</v>
      </c>
      <c r="K43" s="20"/>
      <c r="L43" s="32"/>
    </row>
    <row r="44" spans="1:12" s="4" customFormat="1" ht="45">
      <c r="A44" s="62" t="s">
        <v>60</v>
      </c>
      <c r="B44" s="8" t="s">
        <v>37</v>
      </c>
      <c r="C44" s="8" t="s">
        <v>191</v>
      </c>
      <c r="D44" s="8"/>
      <c r="E44" s="44" t="s">
        <v>145</v>
      </c>
      <c r="F44" s="88">
        <f>F45</f>
        <v>800</v>
      </c>
      <c r="G44" s="150">
        <f>G45</f>
        <v>0</v>
      </c>
      <c r="H44" s="164">
        <f>H45</f>
        <v>0</v>
      </c>
      <c r="I44" s="88">
        <f>I45</f>
        <v>0</v>
      </c>
      <c r="J44" s="88">
        <f>J45</f>
        <v>0</v>
      </c>
      <c r="K44" s="20"/>
      <c r="L44" s="32"/>
    </row>
    <row r="45" spans="1:12" s="4" customFormat="1" ht="22.5">
      <c r="A45" s="62" t="s">
        <v>60</v>
      </c>
      <c r="B45" s="8" t="s">
        <v>37</v>
      </c>
      <c r="C45" s="8" t="s">
        <v>191</v>
      </c>
      <c r="D45" s="8" t="s">
        <v>50</v>
      </c>
      <c r="E45" s="28" t="s">
        <v>359</v>
      </c>
      <c r="F45" s="88">
        <v>800</v>
      </c>
      <c r="G45" s="150"/>
      <c r="H45" s="164"/>
      <c r="I45" s="88"/>
      <c r="J45" s="88"/>
      <c r="K45" s="21"/>
      <c r="L45" s="32"/>
    </row>
    <row r="46" spans="1:12" s="4" customFormat="1" ht="12.75" hidden="1">
      <c r="A46" s="62" t="s">
        <v>60</v>
      </c>
      <c r="B46" s="8" t="s">
        <v>37</v>
      </c>
      <c r="C46" s="8" t="s">
        <v>353</v>
      </c>
      <c r="D46" s="8"/>
      <c r="E46" s="46" t="s">
        <v>354</v>
      </c>
      <c r="F46" s="88">
        <f>F47</f>
        <v>0</v>
      </c>
      <c r="G46" s="150">
        <f>G47</f>
        <v>0</v>
      </c>
      <c r="H46" s="164">
        <f>H47</f>
        <v>0</v>
      </c>
      <c r="I46" s="88">
        <f>I47</f>
        <v>0</v>
      </c>
      <c r="J46" s="88">
        <f>J47</f>
        <v>0</v>
      </c>
      <c r="K46" s="20"/>
      <c r="L46" s="32"/>
    </row>
    <row r="47" spans="1:12" s="4" customFormat="1" ht="22.5" hidden="1">
      <c r="A47" s="62" t="s">
        <v>60</v>
      </c>
      <c r="B47" s="8" t="s">
        <v>37</v>
      </c>
      <c r="C47" s="8" t="s">
        <v>353</v>
      </c>
      <c r="D47" s="8" t="s">
        <v>50</v>
      </c>
      <c r="E47" s="28" t="s">
        <v>359</v>
      </c>
      <c r="F47" s="79"/>
      <c r="G47" s="100"/>
      <c r="H47" s="100"/>
      <c r="I47" s="88"/>
      <c r="J47" s="88"/>
      <c r="K47" s="20"/>
      <c r="L47" s="32"/>
    </row>
    <row r="48" spans="1:12" s="4" customFormat="1" ht="12.75">
      <c r="A48" s="62" t="s">
        <v>60</v>
      </c>
      <c r="B48" s="8" t="s">
        <v>37</v>
      </c>
      <c r="C48" s="8" t="s">
        <v>365</v>
      </c>
      <c r="D48" s="8"/>
      <c r="E48" s="46" t="s">
        <v>366</v>
      </c>
      <c r="F48" s="88">
        <f>F49</f>
        <v>60</v>
      </c>
      <c r="G48" s="150">
        <f>G49</f>
        <v>0</v>
      </c>
      <c r="H48" s="164">
        <f>H49</f>
        <v>0</v>
      </c>
      <c r="I48" s="88">
        <f>I49</f>
        <v>60</v>
      </c>
      <c r="J48" s="88">
        <f>J49</f>
        <v>60</v>
      </c>
      <c r="K48" s="20"/>
      <c r="L48" s="32"/>
    </row>
    <row r="49" spans="1:12" s="4" customFormat="1" ht="22.5">
      <c r="A49" s="62" t="s">
        <v>60</v>
      </c>
      <c r="B49" s="8" t="s">
        <v>37</v>
      </c>
      <c r="C49" s="8" t="s">
        <v>365</v>
      </c>
      <c r="D49" s="8" t="s">
        <v>50</v>
      </c>
      <c r="E49" s="28" t="s">
        <v>359</v>
      </c>
      <c r="F49" s="88">
        <v>60</v>
      </c>
      <c r="G49" s="100"/>
      <c r="H49" s="100"/>
      <c r="I49" s="88">
        <v>60</v>
      </c>
      <c r="J49" s="88">
        <v>60</v>
      </c>
      <c r="K49" s="21"/>
      <c r="L49" s="32"/>
    </row>
    <row r="50" spans="1:12" s="4" customFormat="1" ht="33.75">
      <c r="A50" s="62" t="s">
        <v>60</v>
      </c>
      <c r="B50" s="14" t="s">
        <v>37</v>
      </c>
      <c r="C50" s="14" t="s">
        <v>192</v>
      </c>
      <c r="D50" s="14"/>
      <c r="E50" s="26" t="s">
        <v>460</v>
      </c>
      <c r="F50" s="79">
        <f>F51+F68</f>
        <v>244</v>
      </c>
      <c r="G50" s="193">
        <f>G51+G68</f>
        <v>0</v>
      </c>
      <c r="H50" s="212">
        <f>H51+H68</f>
        <v>0</v>
      </c>
      <c r="I50" s="79">
        <f>I51+I68</f>
        <v>244</v>
      </c>
      <c r="J50" s="79">
        <f>J51+J68</f>
        <v>245</v>
      </c>
      <c r="K50" s="20"/>
      <c r="L50" s="32"/>
    </row>
    <row r="51" spans="1:12" s="4" customFormat="1" ht="12.75">
      <c r="A51" s="62" t="s">
        <v>60</v>
      </c>
      <c r="B51" s="14" t="s">
        <v>37</v>
      </c>
      <c r="C51" s="14" t="s">
        <v>193</v>
      </c>
      <c r="D51" s="122"/>
      <c r="E51" s="123" t="s">
        <v>1</v>
      </c>
      <c r="F51" s="79">
        <f>F52+F60</f>
        <v>190</v>
      </c>
      <c r="G51" s="193">
        <f>G52+G60</f>
        <v>0</v>
      </c>
      <c r="H51" s="212">
        <f>H52+H60</f>
        <v>0</v>
      </c>
      <c r="I51" s="79">
        <f>I52+I60</f>
        <v>190</v>
      </c>
      <c r="J51" s="79">
        <f>J52+J60</f>
        <v>190</v>
      </c>
      <c r="K51" s="20"/>
      <c r="L51" s="32"/>
    </row>
    <row r="52" spans="1:12" s="4" customFormat="1" ht="22.5">
      <c r="A52" s="62" t="s">
        <v>60</v>
      </c>
      <c r="B52" s="8" t="s">
        <v>37</v>
      </c>
      <c r="C52" s="8" t="s">
        <v>194</v>
      </c>
      <c r="D52" s="45"/>
      <c r="E52" s="28" t="s">
        <v>92</v>
      </c>
      <c r="F52" s="88">
        <f>F53</f>
        <v>170</v>
      </c>
      <c r="G52" s="150">
        <f>G53</f>
        <v>0</v>
      </c>
      <c r="H52" s="164">
        <f>H53</f>
        <v>0</v>
      </c>
      <c r="I52" s="88">
        <f>I53</f>
        <v>170</v>
      </c>
      <c r="J52" s="88">
        <f>J53</f>
        <v>170</v>
      </c>
      <c r="K52" s="20"/>
      <c r="L52" s="32"/>
    </row>
    <row r="53" spans="1:12" s="4" customFormat="1" ht="12.75">
      <c r="A53" s="62" t="s">
        <v>60</v>
      </c>
      <c r="B53" s="8" t="s">
        <v>37</v>
      </c>
      <c r="C53" s="8" t="s">
        <v>195</v>
      </c>
      <c r="D53" s="45"/>
      <c r="E53" s="27" t="s">
        <v>186</v>
      </c>
      <c r="F53" s="88">
        <f>F54+F56+F58</f>
        <v>170</v>
      </c>
      <c r="G53" s="150">
        <f>G54+G56+G58</f>
        <v>0</v>
      </c>
      <c r="H53" s="164">
        <f>H54+H56+H58</f>
        <v>0</v>
      </c>
      <c r="I53" s="88">
        <f>I54+I56+I58</f>
        <v>170</v>
      </c>
      <c r="J53" s="88">
        <f>J54+J56+J58</f>
        <v>170</v>
      </c>
      <c r="K53" s="20"/>
      <c r="L53" s="32"/>
    </row>
    <row r="54" spans="1:12" s="4" customFormat="1" ht="33.75">
      <c r="A54" s="62" t="s">
        <v>60</v>
      </c>
      <c r="B54" s="8" t="s">
        <v>37</v>
      </c>
      <c r="C54" s="8" t="s">
        <v>196</v>
      </c>
      <c r="D54" s="45"/>
      <c r="E54" s="46" t="s">
        <v>93</v>
      </c>
      <c r="F54" s="88">
        <f>F55</f>
        <v>160</v>
      </c>
      <c r="G54" s="150">
        <f>G55</f>
        <v>0</v>
      </c>
      <c r="H54" s="164">
        <f>H55</f>
        <v>0</v>
      </c>
      <c r="I54" s="88">
        <f>I55</f>
        <v>160</v>
      </c>
      <c r="J54" s="88">
        <f>J55</f>
        <v>160</v>
      </c>
      <c r="K54" s="20"/>
      <c r="L54" s="32"/>
    </row>
    <row r="55" spans="1:12" s="4" customFormat="1" ht="22.5">
      <c r="A55" s="62" t="s">
        <v>60</v>
      </c>
      <c r="B55" s="8" t="s">
        <v>37</v>
      </c>
      <c r="C55" s="8" t="s">
        <v>196</v>
      </c>
      <c r="D55" s="15" t="s">
        <v>50</v>
      </c>
      <c r="E55" s="28" t="s">
        <v>359</v>
      </c>
      <c r="F55" s="88">
        <v>160</v>
      </c>
      <c r="G55" s="90"/>
      <c r="H55" s="91"/>
      <c r="I55" s="88">
        <v>160</v>
      </c>
      <c r="J55" s="88">
        <v>160</v>
      </c>
      <c r="K55" s="85"/>
      <c r="L55" s="32"/>
    </row>
    <row r="56" spans="1:12" s="4" customFormat="1" ht="22.5">
      <c r="A56" s="62" t="s">
        <v>60</v>
      </c>
      <c r="B56" s="8" t="s">
        <v>37</v>
      </c>
      <c r="C56" s="8" t="s">
        <v>197</v>
      </c>
      <c r="D56" s="15"/>
      <c r="E56" s="46" t="s">
        <v>94</v>
      </c>
      <c r="F56" s="88">
        <f>F57</f>
        <v>10</v>
      </c>
      <c r="G56" s="150">
        <f>G57</f>
        <v>0</v>
      </c>
      <c r="H56" s="164">
        <f>H57</f>
        <v>0</v>
      </c>
      <c r="I56" s="88">
        <f>I57</f>
        <v>10</v>
      </c>
      <c r="J56" s="88">
        <f>J57</f>
        <v>10</v>
      </c>
      <c r="K56" s="20"/>
      <c r="L56" s="32"/>
    </row>
    <row r="57" spans="1:12" s="4" customFormat="1" ht="22.5">
      <c r="A57" s="62" t="s">
        <v>60</v>
      </c>
      <c r="B57" s="8" t="s">
        <v>37</v>
      </c>
      <c r="C57" s="8" t="s">
        <v>197</v>
      </c>
      <c r="D57" s="15" t="s">
        <v>50</v>
      </c>
      <c r="E57" s="28" t="s">
        <v>359</v>
      </c>
      <c r="F57" s="88">
        <v>10</v>
      </c>
      <c r="G57" s="90"/>
      <c r="H57" s="91"/>
      <c r="I57" s="88">
        <v>10</v>
      </c>
      <c r="J57" s="88">
        <v>10</v>
      </c>
      <c r="K57" s="21"/>
      <c r="L57" s="32"/>
    </row>
    <row r="58" spans="1:12" s="4" customFormat="1" ht="12.75" hidden="1">
      <c r="A58" s="62" t="s">
        <v>60</v>
      </c>
      <c r="B58" s="8" t="s">
        <v>37</v>
      </c>
      <c r="C58" s="8" t="s">
        <v>198</v>
      </c>
      <c r="D58" s="15"/>
      <c r="E58" s="46" t="s">
        <v>95</v>
      </c>
      <c r="F58" s="88">
        <f>F59</f>
        <v>0</v>
      </c>
      <c r="G58" s="150">
        <f>G59</f>
        <v>0</v>
      </c>
      <c r="H58" s="164">
        <f>H59</f>
        <v>0</v>
      </c>
      <c r="I58" s="88">
        <f>I59</f>
        <v>0</v>
      </c>
      <c r="J58" s="88">
        <f>J59</f>
        <v>0</v>
      </c>
      <c r="K58" s="21"/>
      <c r="L58" s="32"/>
    </row>
    <row r="59" spans="1:12" s="4" customFormat="1" ht="22.5" hidden="1">
      <c r="A59" s="62" t="s">
        <v>60</v>
      </c>
      <c r="B59" s="8" t="s">
        <v>37</v>
      </c>
      <c r="C59" s="8" t="s">
        <v>198</v>
      </c>
      <c r="D59" s="15" t="s">
        <v>50</v>
      </c>
      <c r="E59" s="28" t="s">
        <v>359</v>
      </c>
      <c r="F59" s="79"/>
      <c r="G59" s="90"/>
      <c r="H59" s="91"/>
      <c r="I59" s="88"/>
      <c r="J59" s="88"/>
      <c r="K59" s="21"/>
      <c r="L59" s="32"/>
    </row>
    <row r="60" spans="1:12" s="4" customFormat="1" ht="12.75">
      <c r="A60" s="62" t="s">
        <v>60</v>
      </c>
      <c r="B60" s="8" t="s">
        <v>37</v>
      </c>
      <c r="C60" s="8" t="s">
        <v>199</v>
      </c>
      <c r="D60" s="15"/>
      <c r="E60" s="28" t="s">
        <v>293</v>
      </c>
      <c r="F60" s="88">
        <f>F61</f>
        <v>20</v>
      </c>
      <c r="G60" s="150">
        <f>G61</f>
        <v>0</v>
      </c>
      <c r="H60" s="164">
        <f>H61</f>
        <v>0</v>
      </c>
      <c r="I60" s="88">
        <f>I61</f>
        <v>20</v>
      </c>
      <c r="J60" s="88">
        <f>J61</f>
        <v>20</v>
      </c>
      <c r="K60" s="20"/>
      <c r="L60" s="32"/>
    </row>
    <row r="61" spans="1:12" s="4" customFormat="1" ht="12.75">
      <c r="A61" s="62" t="s">
        <v>60</v>
      </c>
      <c r="B61" s="8" t="s">
        <v>37</v>
      </c>
      <c r="C61" s="8" t="s">
        <v>200</v>
      </c>
      <c r="D61" s="15"/>
      <c r="E61" s="27" t="s">
        <v>186</v>
      </c>
      <c r="F61" s="88">
        <f>F64+F62+F66</f>
        <v>20</v>
      </c>
      <c r="G61" s="150">
        <f>G64+G62+G66</f>
        <v>0</v>
      </c>
      <c r="H61" s="164">
        <f>H64+H62+H66</f>
        <v>0</v>
      </c>
      <c r="I61" s="88">
        <f>I64+I62+I66</f>
        <v>20</v>
      </c>
      <c r="J61" s="88">
        <f>J64+J62+J66</f>
        <v>20</v>
      </c>
      <c r="K61" s="20"/>
      <c r="L61" s="32"/>
    </row>
    <row r="62" spans="1:12" s="4" customFormat="1" ht="45">
      <c r="A62" s="62" t="s">
        <v>60</v>
      </c>
      <c r="B62" s="8" t="s">
        <v>37</v>
      </c>
      <c r="C62" s="8" t="s">
        <v>302</v>
      </c>
      <c r="D62" s="15"/>
      <c r="E62" s="44" t="s">
        <v>394</v>
      </c>
      <c r="F62" s="88">
        <f>F63</f>
        <v>20</v>
      </c>
      <c r="G62" s="150">
        <f>G63</f>
        <v>0</v>
      </c>
      <c r="H62" s="164">
        <f>H63</f>
        <v>0</v>
      </c>
      <c r="I62" s="88">
        <f>I63</f>
        <v>20</v>
      </c>
      <c r="J62" s="88">
        <f>J63</f>
        <v>20</v>
      </c>
      <c r="K62" s="20"/>
      <c r="L62" s="32"/>
    </row>
    <row r="63" spans="1:12" s="4" customFormat="1" ht="22.5">
      <c r="A63" s="62" t="s">
        <v>60</v>
      </c>
      <c r="B63" s="8" t="s">
        <v>37</v>
      </c>
      <c r="C63" s="8" t="s">
        <v>302</v>
      </c>
      <c r="D63" s="15" t="s">
        <v>50</v>
      </c>
      <c r="E63" s="28" t="s">
        <v>359</v>
      </c>
      <c r="F63" s="88">
        <v>20</v>
      </c>
      <c r="G63" s="90"/>
      <c r="H63" s="91"/>
      <c r="I63" s="88">
        <v>20</v>
      </c>
      <c r="J63" s="88">
        <v>20</v>
      </c>
      <c r="K63" s="21"/>
      <c r="L63" s="32"/>
    </row>
    <row r="64" spans="1:12" s="4" customFormat="1" ht="12.75">
      <c r="A64" s="62" t="s">
        <v>60</v>
      </c>
      <c r="B64" s="8" t="s">
        <v>37</v>
      </c>
      <c r="C64" s="8" t="s">
        <v>299</v>
      </c>
      <c r="D64" s="15"/>
      <c r="E64" s="46" t="s">
        <v>300</v>
      </c>
      <c r="F64" s="88">
        <f>F65</f>
        <v>0</v>
      </c>
      <c r="G64" s="150">
        <f>G65</f>
        <v>0</v>
      </c>
      <c r="H64" s="164">
        <f>H65</f>
        <v>0</v>
      </c>
      <c r="I64" s="88">
        <f>I65</f>
        <v>0</v>
      </c>
      <c r="J64" s="88">
        <f>J65</f>
        <v>0</v>
      </c>
      <c r="K64" s="20"/>
      <c r="L64" s="32"/>
    </row>
    <row r="65" spans="1:12" s="4" customFormat="1" ht="22.5">
      <c r="A65" s="62" t="s">
        <v>60</v>
      </c>
      <c r="B65" s="8" t="s">
        <v>37</v>
      </c>
      <c r="C65" s="8" t="s">
        <v>299</v>
      </c>
      <c r="D65" s="15" t="s">
        <v>50</v>
      </c>
      <c r="E65" s="28" t="s">
        <v>359</v>
      </c>
      <c r="F65" s="88"/>
      <c r="G65" s="90"/>
      <c r="H65" s="91"/>
      <c r="I65" s="88"/>
      <c r="J65" s="88"/>
      <c r="K65" s="21"/>
      <c r="L65" s="32"/>
    </row>
    <row r="66" spans="1:12" s="4" customFormat="1" ht="21.75" customHeight="1" hidden="1">
      <c r="A66" s="62" t="s">
        <v>60</v>
      </c>
      <c r="B66" s="8" t="s">
        <v>37</v>
      </c>
      <c r="C66" s="8" t="s">
        <v>330</v>
      </c>
      <c r="D66" s="15"/>
      <c r="E66" s="46" t="s">
        <v>331</v>
      </c>
      <c r="F66" s="88">
        <f>F67</f>
        <v>0</v>
      </c>
      <c r="G66" s="150">
        <f>G67</f>
        <v>0</v>
      </c>
      <c r="H66" s="164">
        <f>H67</f>
        <v>0</v>
      </c>
      <c r="I66" s="88">
        <f>I67</f>
        <v>0</v>
      </c>
      <c r="J66" s="88">
        <f>J67</f>
        <v>0</v>
      </c>
      <c r="K66" s="21"/>
      <c r="L66" s="32"/>
    </row>
    <row r="67" spans="1:12" s="4" customFormat="1" ht="22.5" hidden="1">
      <c r="A67" s="62" t="s">
        <v>60</v>
      </c>
      <c r="B67" s="8" t="s">
        <v>37</v>
      </c>
      <c r="C67" s="8" t="s">
        <v>330</v>
      </c>
      <c r="D67" s="15" t="s">
        <v>50</v>
      </c>
      <c r="E67" s="28" t="s">
        <v>359</v>
      </c>
      <c r="F67" s="88"/>
      <c r="G67" s="90"/>
      <c r="H67" s="91"/>
      <c r="I67" s="88"/>
      <c r="J67" s="88"/>
      <c r="K67" s="21"/>
      <c r="L67" s="32"/>
    </row>
    <row r="68" spans="1:12" s="4" customFormat="1" ht="12.75">
      <c r="A68" s="62" t="s">
        <v>60</v>
      </c>
      <c r="B68" s="14" t="s">
        <v>37</v>
      </c>
      <c r="C68" s="14" t="s">
        <v>201</v>
      </c>
      <c r="D68" s="125"/>
      <c r="E68" s="123" t="s">
        <v>2</v>
      </c>
      <c r="F68" s="79">
        <f>F69</f>
        <v>54</v>
      </c>
      <c r="G68" s="193">
        <f aca="true" t="shared" si="5" ref="G68:J69">G69</f>
        <v>0</v>
      </c>
      <c r="H68" s="212">
        <f t="shared" si="5"/>
        <v>0</v>
      </c>
      <c r="I68" s="79">
        <f t="shared" si="5"/>
        <v>54</v>
      </c>
      <c r="J68" s="79">
        <f t="shared" si="5"/>
        <v>55</v>
      </c>
      <c r="K68" s="20"/>
      <c r="L68" s="32"/>
    </row>
    <row r="69" spans="1:12" s="4" customFormat="1" ht="27.75" customHeight="1">
      <c r="A69" s="62" t="s">
        <v>60</v>
      </c>
      <c r="B69" s="8" t="s">
        <v>37</v>
      </c>
      <c r="C69" s="8" t="s">
        <v>202</v>
      </c>
      <c r="D69" s="47"/>
      <c r="E69" s="28" t="s">
        <v>98</v>
      </c>
      <c r="F69" s="88">
        <f>F70</f>
        <v>54</v>
      </c>
      <c r="G69" s="150">
        <f t="shared" si="5"/>
        <v>0</v>
      </c>
      <c r="H69" s="164">
        <f t="shared" si="5"/>
        <v>0</v>
      </c>
      <c r="I69" s="88">
        <f t="shared" si="5"/>
        <v>54</v>
      </c>
      <c r="J69" s="88">
        <f t="shared" si="5"/>
        <v>55</v>
      </c>
      <c r="K69" s="20"/>
      <c r="L69" s="32"/>
    </row>
    <row r="70" spans="1:12" s="4" customFormat="1" ht="12.75">
      <c r="A70" s="62" t="s">
        <v>60</v>
      </c>
      <c r="B70" s="8" t="s">
        <v>37</v>
      </c>
      <c r="C70" s="8" t="s">
        <v>203</v>
      </c>
      <c r="D70" s="47"/>
      <c r="E70" s="27" t="s">
        <v>186</v>
      </c>
      <c r="F70" s="88">
        <f>F71+F73</f>
        <v>54</v>
      </c>
      <c r="G70" s="150">
        <f>G71+G73</f>
        <v>0</v>
      </c>
      <c r="H70" s="164">
        <f>H71+H73</f>
        <v>0</v>
      </c>
      <c r="I70" s="88">
        <f>I71+I73</f>
        <v>54</v>
      </c>
      <c r="J70" s="88">
        <f>J71+J73</f>
        <v>55</v>
      </c>
      <c r="K70" s="20"/>
      <c r="L70" s="32"/>
    </row>
    <row r="71" spans="1:12" s="4" customFormat="1" ht="12.75">
      <c r="A71" s="62" t="s">
        <v>60</v>
      </c>
      <c r="B71" s="8" t="s">
        <v>37</v>
      </c>
      <c r="C71" s="8" t="s">
        <v>204</v>
      </c>
      <c r="D71" s="47"/>
      <c r="E71" s="46" t="s">
        <v>97</v>
      </c>
      <c r="F71" s="88">
        <f>F72</f>
        <v>54</v>
      </c>
      <c r="G71" s="150">
        <f>G72</f>
        <v>0</v>
      </c>
      <c r="H71" s="164">
        <f>H72</f>
        <v>0</v>
      </c>
      <c r="I71" s="88">
        <f>I72</f>
        <v>54</v>
      </c>
      <c r="J71" s="88">
        <f>J72</f>
        <v>55</v>
      </c>
      <c r="K71" s="20"/>
      <c r="L71" s="32"/>
    </row>
    <row r="72" spans="1:12" s="4" customFormat="1" ht="22.5">
      <c r="A72" s="62" t="s">
        <v>60</v>
      </c>
      <c r="B72" s="8" t="s">
        <v>37</v>
      </c>
      <c r="C72" s="8" t="s">
        <v>204</v>
      </c>
      <c r="D72" s="15" t="s">
        <v>50</v>
      </c>
      <c r="E72" s="28" t="s">
        <v>359</v>
      </c>
      <c r="F72" s="88">
        <v>54</v>
      </c>
      <c r="G72" s="90"/>
      <c r="H72" s="91"/>
      <c r="I72" s="88">
        <v>54</v>
      </c>
      <c r="J72" s="88">
        <v>55</v>
      </c>
      <c r="K72" s="21"/>
      <c r="L72" s="32"/>
    </row>
    <row r="73" spans="1:12" s="4" customFormat="1" ht="22.5" hidden="1">
      <c r="A73" s="62" t="s">
        <v>60</v>
      </c>
      <c r="B73" s="8" t="s">
        <v>37</v>
      </c>
      <c r="C73" s="8" t="s">
        <v>332</v>
      </c>
      <c r="D73" s="15"/>
      <c r="E73" s="44" t="s">
        <v>334</v>
      </c>
      <c r="F73" s="88">
        <f>F74</f>
        <v>0</v>
      </c>
      <c r="G73" s="150">
        <f>G74</f>
        <v>0</v>
      </c>
      <c r="H73" s="164">
        <f>H74</f>
        <v>0</v>
      </c>
      <c r="I73" s="88">
        <f>I74</f>
        <v>0</v>
      </c>
      <c r="J73" s="88">
        <f>J74</f>
        <v>0</v>
      </c>
      <c r="K73" s="20"/>
      <c r="L73" s="32"/>
    </row>
    <row r="74" spans="1:12" s="4" customFormat="1" ht="22.5" hidden="1">
      <c r="A74" s="62" t="s">
        <v>60</v>
      </c>
      <c r="B74" s="8" t="s">
        <v>37</v>
      </c>
      <c r="C74" s="8" t="s">
        <v>332</v>
      </c>
      <c r="D74" s="15" t="s">
        <v>50</v>
      </c>
      <c r="E74" s="28" t="s">
        <v>359</v>
      </c>
      <c r="F74" s="88"/>
      <c r="G74" s="90"/>
      <c r="H74" s="91"/>
      <c r="I74" s="88"/>
      <c r="J74" s="88"/>
      <c r="K74" s="21"/>
      <c r="L74" s="32"/>
    </row>
    <row r="75" spans="1:12" s="4" customFormat="1" ht="12.75">
      <c r="A75" s="62" t="s">
        <v>60</v>
      </c>
      <c r="B75" s="14" t="s">
        <v>37</v>
      </c>
      <c r="C75" s="14" t="s">
        <v>184</v>
      </c>
      <c r="D75" s="57"/>
      <c r="E75" s="29" t="s">
        <v>55</v>
      </c>
      <c r="F75" s="73">
        <f>F76</f>
        <v>14.85</v>
      </c>
      <c r="G75" s="148" t="e">
        <f>G76</f>
        <v>#REF!</v>
      </c>
      <c r="H75" s="162" t="e">
        <f>H76</f>
        <v>#REF!</v>
      </c>
      <c r="I75" s="73">
        <f>I76</f>
        <v>14.85</v>
      </c>
      <c r="J75" s="73">
        <f>J76</f>
        <v>14.85</v>
      </c>
      <c r="K75" s="20"/>
      <c r="L75" s="32"/>
    </row>
    <row r="76" spans="1:12" s="4" customFormat="1" ht="24.75" customHeight="1">
      <c r="A76" s="62" t="s">
        <v>60</v>
      </c>
      <c r="B76" s="14" t="s">
        <v>37</v>
      </c>
      <c r="C76" s="14" t="s">
        <v>205</v>
      </c>
      <c r="D76" s="57"/>
      <c r="E76" s="29" t="s">
        <v>452</v>
      </c>
      <c r="F76" s="73">
        <f aca="true" t="shared" si="6" ref="F76:J79">F77</f>
        <v>14.85</v>
      </c>
      <c r="G76" s="148" t="e">
        <f t="shared" si="6"/>
        <v>#REF!</v>
      </c>
      <c r="H76" s="162" t="e">
        <f t="shared" si="6"/>
        <v>#REF!</v>
      </c>
      <c r="I76" s="73">
        <f t="shared" si="6"/>
        <v>14.85</v>
      </c>
      <c r="J76" s="73">
        <f t="shared" si="6"/>
        <v>14.85</v>
      </c>
      <c r="K76" s="20"/>
      <c r="L76" s="32"/>
    </row>
    <row r="77" spans="1:12" s="4" customFormat="1" ht="12.75">
      <c r="A77" s="62" t="s">
        <v>60</v>
      </c>
      <c r="B77" s="8" t="s">
        <v>37</v>
      </c>
      <c r="C77" s="8" t="s">
        <v>205</v>
      </c>
      <c r="D77" s="57"/>
      <c r="E77" s="44" t="s">
        <v>206</v>
      </c>
      <c r="F77" s="74">
        <f>F78+F81</f>
        <v>14.85</v>
      </c>
      <c r="G77" s="149" t="e">
        <f>G78+G81</f>
        <v>#REF!</v>
      </c>
      <c r="H77" s="163" t="e">
        <f>H78+H81</f>
        <v>#REF!</v>
      </c>
      <c r="I77" s="74">
        <f>I78+I81</f>
        <v>14.85</v>
      </c>
      <c r="J77" s="74">
        <f>J78+J81</f>
        <v>14.85</v>
      </c>
      <c r="K77" s="20"/>
      <c r="L77" s="32"/>
    </row>
    <row r="78" spans="1:12" s="4" customFormat="1" ht="22.5">
      <c r="A78" s="62" t="s">
        <v>60</v>
      </c>
      <c r="B78" s="8" t="s">
        <v>37</v>
      </c>
      <c r="C78" s="8" t="s">
        <v>364</v>
      </c>
      <c r="D78" s="57"/>
      <c r="E78" s="44" t="s">
        <v>287</v>
      </c>
      <c r="F78" s="74">
        <f t="shared" si="6"/>
        <v>0.15</v>
      </c>
      <c r="G78" s="149" t="e">
        <f t="shared" si="6"/>
        <v>#REF!</v>
      </c>
      <c r="H78" s="163" t="e">
        <f t="shared" si="6"/>
        <v>#REF!</v>
      </c>
      <c r="I78" s="74">
        <f t="shared" si="6"/>
        <v>0.15</v>
      </c>
      <c r="J78" s="74">
        <f t="shared" si="6"/>
        <v>0.15</v>
      </c>
      <c r="K78" s="20"/>
      <c r="L78" s="32"/>
    </row>
    <row r="79" spans="1:12" s="4" customFormat="1" ht="45">
      <c r="A79" s="62" t="s">
        <v>60</v>
      </c>
      <c r="B79" s="8" t="s">
        <v>37</v>
      </c>
      <c r="C79" s="8" t="s">
        <v>386</v>
      </c>
      <c r="D79" s="57"/>
      <c r="E79" s="27" t="s">
        <v>360</v>
      </c>
      <c r="F79" s="74">
        <f>F80</f>
        <v>0.15</v>
      </c>
      <c r="G79" s="149" t="e">
        <f t="shared" si="6"/>
        <v>#REF!</v>
      </c>
      <c r="H79" s="163" t="e">
        <f t="shared" si="6"/>
        <v>#REF!</v>
      </c>
      <c r="I79" s="74">
        <f t="shared" si="6"/>
        <v>0.15</v>
      </c>
      <c r="J79" s="74">
        <f t="shared" si="6"/>
        <v>0.15</v>
      </c>
      <c r="K79" s="20"/>
      <c r="L79" s="32"/>
    </row>
    <row r="80" spans="1:12" s="4" customFormat="1" ht="22.5">
      <c r="A80" s="62" t="s">
        <v>60</v>
      </c>
      <c r="B80" s="8" t="s">
        <v>37</v>
      </c>
      <c r="C80" s="8" t="s">
        <v>386</v>
      </c>
      <c r="D80" s="15" t="s">
        <v>50</v>
      </c>
      <c r="E80" s="28" t="s">
        <v>359</v>
      </c>
      <c r="F80" s="74">
        <v>0.15</v>
      </c>
      <c r="G80" s="72" t="e">
        <f>#REF!</f>
        <v>#REF!</v>
      </c>
      <c r="H80" s="55" t="e">
        <f>#REF!</f>
        <v>#REF!</v>
      </c>
      <c r="I80" s="74">
        <v>0.15</v>
      </c>
      <c r="J80" s="74">
        <v>0.15</v>
      </c>
      <c r="K80" s="21"/>
      <c r="L80" s="32"/>
    </row>
    <row r="81" spans="1:12" s="4" customFormat="1" ht="12.75">
      <c r="A81" s="62" t="s">
        <v>60</v>
      </c>
      <c r="B81" s="8" t="s">
        <v>37</v>
      </c>
      <c r="C81" s="8" t="s">
        <v>310</v>
      </c>
      <c r="D81" s="15"/>
      <c r="E81" s="27" t="s">
        <v>186</v>
      </c>
      <c r="F81" s="88">
        <f aca="true" t="shared" si="7" ref="F81:J82">F82</f>
        <v>14.7</v>
      </c>
      <c r="G81" s="150">
        <f t="shared" si="7"/>
        <v>0</v>
      </c>
      <c r="H81" s="164">
        <f t="shared" si="7"/>
        <v>0</v>
      </c>
      <c r="I81" s="88">
        <f t="shared" si="7"/>
        <v>14.7</v>
      </c>
      <c r="J81" s="88">
        <f t="shared" si="7"/>
        <v>14.7</v>
      </c>
      <c r="K81" s="20"/>
      <c r="L81" s="32"/>
    </row>
    <row r="82" spans="1:12" s="4" customFormat="1" ht="12.75">
      <c r="A82" s="62" t="s">
        <v>60</v>
      </c>
      <c r="B82" s="8" t="s">
        <v>37</v>
      </c>
      <c r="C82" s="8" t="s">
        <v>311</v>
      </c>
      <c r="D82" s="15"/>
      <c r="E82" s="46" t="s">
        <v>312</v>
      </c>
      <c r="F82" s="88">
        <f t="shared" si="7"/>
        <v>14.7</v>
      </c>
      <c r="G82" s="150">
        <f t="shared" si="7"/>
        <v>0</v>
      </c>
      <c r="H82" s="164">
        <f t="shared" si="7"/>
        <v>0</v>
      </c>
      <c r="I82" s="88">
        <f t="shared" si="7"/>
        <v>14.7</v>
      </c>
      <c r="J82" s="88">
        <f t="shared" si="7"/>
        <v>14.7</v>
      </c>
      <c r="K82" s="20"/>
      <c r="L82" s="32"/>
    </row>
    <row r="83" spans="1:12" s="4" customFormat="1" ht="12.75">
      <c r="A83" s="62" t="s">
        <v>60</v>
      </c>
      <c r="B83" s="8" t="s">
        <v>37</v>
      </c>
      <c r="C83" s="8" t="s">
        <v>311</v>
      </c>
      <c r="D83" s="15" t="s">
        <v>53</v>
      </c>
      <c r="E83" s="28" t="s">
        <v>54</v>
      </c>
      <c r="F83" s="88">
        <v>14.7</v>
      </c>
      <c r="G83" s="90"/>
      <c r="H83" s="91"/>
      <c r="I83" s="88">
        <v>14.7</v>
      </c>
      <c r="J83" s="88">
        <v>14.7</v>
      </c>
      <c r="K83" s="21"/>
      <c r="L83" s="32"/>
    </row>
    <row r="84" spans="1:12" s="4" customFormat="1" ht="15.75" customHeight="1">
      <c r="A84" s="62" t="s">
        <v>60</v>
      </c>
      <c r="B84" s="14" t="s">
        <v>17</v>
      </c>
      <c r="C84" s="14"/>
      <c r="D84" s="14"/>
      <c r="E84" s="26" t="s">
        <v>23</v>
      </c>
      <c r="F84" s="79">
        <f>F85+F96+F103</f>
        <v>300</v>
      </c>
      <c r="G84" s="193" t="e">
        <f>G85+G96+G103</f>
        <v>#REF!</v>
      </c>
      <c r="H84" s="212" t="e">
        <f>H85+H96+H103</f>
        <v>#REF!</v>
      </c>
      <c r="I84" s="79">
        <f>I85+I96+I103</f>
        <v>300</v>
      </c>
      <c r="J84" s="79">
        <f>J85+J96+J103</f>
        <v>210</v>
      </c>
      <c r="K84" s="20"/>
      <c r="L84" s="32"/>
    </row>
    <row r="85" spans="1:12" s="4" customFormat="1" ht="22.5">
      <c r="A85" s="62" t="s">
        <v>60</v>
      </c>
      <c r="B85" s="14" t="s">
        <v>18</v>
      </c>
      <c r="C85" s="14"/>
      <c r="D85" s="14"/>
      <c r="E85" s="26" t="s">
        <v>38</v>
      </c>
      <c r="F85" s="79">
        <f aca="true" t="shared" si="8" ref="F85:J86">F86</f>
        <v>200</v>
      </c>
      <c r="G85" s="193">
        <f t="shared" si="8"/>
        <v>0</v>
      </c>
      <c r="H85" s="212">
        <f t="shared" si="8"/>
        <v>0</v>
      </c>
      <c r="I85" s="79">
        <f t="shared" si="8"/>
        <v>200</v>
      </c>
      <c r="J85" s="79">
        <f t="shared" si="8"/>
        <v>200</v>
      </c>
      <c r="K85" s="20"/>
      <c r="L85" s="32"/>
    </row>
    <row r="86" spans="1:12" ht="33.75">
      <c r="A86" s="62" t="s">
        <v>60</v>
      </c>
      <c r="B86" s="14" t="s">
        <v>18</v>
      </c>
      <c r="C86" s="14" t="s">
        <v>207</v>
      </c>
      <c r="D86" s="14"/>
      <c r="E86" s="26" t="s">
        <v>387</v>
      </c>
      <c r="F86" s="79">
        <f t="shared" si="8"/>
        <v>200</v>
      </c>
      <c r="G86" s="193">
        <f t="shared" si="8"/>
        <v>0</v>
      </c>
      <c r="H86" s="212">
        <f t="shared" si="8"/>
        <v>0</v>
      </c>
      <c r="I86" s="79">
        <f t="shared" si="8"/>
        <v>200</v>
      </c>
      <c r="J86" s="79">
        <f t="shared" si="8"/>
        <v>200</v>
      </c>
      <c r="K86" s="21"/>
      <c r="L86" s="2"/>
    </row>
    <row r="87" spans="1:12" ht="21.75">
      <c r="A87" s="62" t="s">
        <v>60</v>
      </c>
      <c r="B87" s="14" t="s">
        <v>18</v>
      </c>
      <c r="C87" s="14" t="s">
        <v>208</v>
      </c>
      <c r="D87" s="14"/>
      <c r="E87" s="123" t="s">
        <v>6</v>
      </c>
      <c r="F87" s="79">
        <f>F88+F92</f>
        <v>200</v>
      </c>
      <c r="G87" s="193">
        <f>G88+G92</f>
        <v>0</v>
      </c>
      <c r="H87" s="212">
        <f>H88+H92</f>
        <v>0</v>
      </c>
      <c r="I87" s="79">
        <f>I88+I92</f>
        <v>200</v>
      </c>
      <c r="J87" s="79">
        <f>J88+J92</f>
        <v>200</v>
      </c>
      <c r="K87" s="21"/>
      <c r="L87" s="2"/>
    </row>
    <row r="88" spans="1:12" ht="45">
      <c r="A88" s="62" t="s">
        <v>60</v>
      </c>
      <c r="B88" s="8" t="s">
        <v>18</v>
      </c>
      <c r="C88" s="8" t="s">
        <v>209</v>
      </c>
      <c r="D88" s="42"/>
      <c r="E88" s="28" t="s">
        <v>99</v>
      </c>
      <c r="F88" s="88">
        <f>F89</f>
        <v>200</v>
      </c>
      <c r="G88" s="150">
        <f aca="true" t="shared" si="9" ref="G88:J90">G89</f>
        <v>0</v>
      </c>
      <c r="H88" s="164">
        <f t="shared" si="9"/>
        <v>0</v>
      </c>
      <c r="I88" s="88">
        <f t="shared" si="9"/>
        <v>200</v>
      </c>
      <c r="J88" s="88">
        <f t="shared" si="9"/>
        <v>200</v>
      </c>
      <c r="K88" s="21"/>
      <c r="L88" s="2"/>
    </row>
    <row r="89" spans="1:12" ht="12.75">
      <c r="A89" s="62" t="s">
        <v>60</v>
      </c>
      <c r="B89" s="8" t="s">
        <v>18</v>
      </c>
      <c r="C89" s="8" t="s">
        <v>210</v>
      </c>
      <c r="D89" s="42"/>
      <c r="E89" s="27" t="s">
        <v>186</v>
      </c>
      <c r="F89" s="88">
        <f>F90</f>
        <v>200</v>
      </c>
      <c r="G89" s="150">
        <f t="shared" si="9"/>
        <v>0</v>
      </c>
      <c r="H89" s="164">
        <f t="shared" si="9"/>
        <v>0</v>
      </c>
      <c r="I89" s="88">
        <f t="shared" si="9"/>
        <v>200</v>
      </c>
      <c r="J89" s="88">
        <f t="shared" si="9"/>
        <v>200</v>
      </c>
      <c r="K89" s="21"/>
      <c r="L89" s="2"/>
    </row>
    <row r="90" spans="1:12" ht="33.75">
      <c r="A90" s="62" t="s">
        <v>60</v>
      </c>
      <c r="B90" s="8" t="s">
        <v>18</v>
      </c>
      <c r="C90" s="8" t="s">
        <v>211</v>
      </c>
      <c r="D90" s="42"/>
      <c r="E90" s="46" t="s">
        <v>100</v>
      </c>
      <c r="F90" s="88">
        <f>F91</f>
        <v>200</v>
      </c>
      <c r="G90" s="150">
        <f t="shared" si="9"/>
        <v>0</v>
      </c>
      <c r="H90" s="164">
        <f t="shared" si="9"/>
        <v>0</v>
      </c>
      <c r="I90" s="88">
        <f t="shared" si="9"/>
        <v>200</v>
      </c>
      <c r="J90" s="88">
        <f t="shared" si="9"/>
        <v>200</v>
      </c>
      <c r="K90" s="21"/>
      <c r="L90" s="2"/>
    </row>
    <row r="91" spans="1:12" ht="22.5">
      <c r="A91" s="62" t="s">
        <v>60</v>
      </c>
      <c r="B91" s="8" t="s">
        <v>18</v>
      </c>
      <c r="C91" s="8" t="s">
        <v>211</v>
      </c>
      <c r="D91" s="8" t="s">
        <v>50</v>
      </c>
      <c r="E91" s="28" t="s">
        <v>359</v>
      </c>
      <c r="F91" s="88">
        <v>200</v>
      </c>
      <c r="G91" s="105"/>
      <c r="H91" s="102"/>
      <c r="I91" s="88">
        <v>200</v>
      </c>
      <c r="J91" s="88">
        <v>200</v>
      </c>
      <c r="K91" s="18"/>
      <c r="L91" s="2"/>
    </row>
    <row r="92" spans="1:12" ht="33.75" hidden="1">
      <c r="A92" s="62" t="s">
        <v>60</v>
      </c>
      <c r="B92" s="8" t="s">
        <v>18</v>
      </c>
      <c r="C92" s="8" t="s">
        <v>212</v>
      </c>
      <c r="D92" s="42"/>
      <c r="E92" s="28" t="s">
        <v>101</v>
      </c>
      <c r="F92" s="88">
        <f>F93</f>
        <v>0</v>
      </c>
      <c r="G92" s="150">
        <f aca="true" t="shared" si="10" ref="G92:J93">G93</f>
        <v>0</v>
      </c>
      <c r="H92" s="164">
        <f t="shared" si="10"/>
        <v>0</v>
      </c>
      <c r="I92" s="88">
        <f t="shared" si="10"/>
        <v>0</v>
      </c>
      <c r="J92" s="88">
        <f t="shared" si="10"/>
        <v>0</v>
      </c>
      <c r="K92" s="18"/>
      <c r="L92" s="2"/>
    </row>
    <row r="93" spans="1:12" ht="12.75" hidden="1">
      <c r="A93" s="62" t="s">
        <v>60</v>
      </c>
      <c r="B93" s="8" t="s">
        <v>18</v>
      </c>
      <c r="C93" s="8" t="s">
        <v>213</v>
      </c>
      <c r="D93" s="42"/>
      <c r="E93" s="27" t="s">
        <v>186</v>
      </c>
      <c r="F93" s="88">
        <f>F94</f>
        <v>0</v>
      </c>
      <c r="G93" s="150">
        <f t="shared" si="10"/>
        <v>0</v>
      </c>
      <c r="H93" s="164">
        <f t="shared" si="10"/>
        <v>0</v>
      </c>
      <c r="I93" s="88">
        <f t="shared" si="10"/>
        <v>0</v>
      </c>
      <c r="J93" s="88">
        <f t="shared" si="10"/>
        <v>0</v>
      </c>
      <c r="K93" s="18"/>
      <c r="L93" s="2"/>
    </row>
    <row r="94" spans="1:12" ht="33.75" hidden="1">
      <c r="A94" s="62" t="s">
        <v>60</v>
      </c>
      <c r="B94" s="8" t="s">
        <v>18</v>
      </c>
      <c r="C94" s="8" t="s">
        <v>214</v>
      </c>
      <c r="D94" s="42"/>
      <c r="E94" s="46" t="s">
        <v>102</v>
      </c>
      <c r="F94" s="88">
        <f>F95</f>
        <v>0</v>
      </c>
      <c r="G94" s="150">
        <f>G95</f>
        <v>0</v>
      </c>
      <c r="H94" s="164">
        <f>H95</f>
        <v>0</v>
      </c>
      <c r="I94" s="88">
        <f>I95</f>
        <v>0</v>
      </c>
      <c r="J94" s="88">
        <f>J95</f>
        <v>0</v>
      </c>
      <c r="K94" s="18"/>
      <c r="L94" s="2"/>
    </row>
    <row r="95" spans="1:12" ht="22.5" hidden="1">
      <c r="A95" s="62" t="s">
        <v>60</v>
      </c>
      <c r="B95" s="8" t="s">
        <v>18</v>
      </c>
      <c r="C95" s="8" t="s">
        <v>214</v>
      </c>
      <c r="D95" s="8" t="s">
        <v>50</v>
      </c>
      <c r="E95" s="28" t="s">
        <v>359</v>
      </c>
      <c r="F95" s="88"/>
      <c r="G95" s="105"/>
      <c r="H95" s="102"/>
      <c r="I95" s="88"/>
      <c r="J95" s="88"/>
      <c r="K95" s="18"/>
      <c r="L95" s="2"/>
    </row>
    <row r="96" spans="1:12" ht="12.75">
      <c r="A96" s="62" t="s">
        <v>60</v>
      </c>
      <c r="B96" s="35" t="s">
        <v>61</v>
      </c>
      <c r="C96" s="14"/>
      <c r="D96" s="14"/>
      <c r="E96" s="29" t="s">
        <v>63</v>
      </c>
      <c r="F96" s="93">
        <f aca="true" t="shared" si="11" ref="F96:J100">F97</f>
        <v>100</v>
      </c>
      <c r="G96" s="173">
        <f t="shared" si="11"/>
        <v>0</v>
      </c>
      <c r="H96" s="213">
        <f t="shared" si="11"/>
        <v>0</v>
      </c>
      <c r="I96" s="93">
        <f t="shared" si="11"/>
        <v>100</v>
      </c>
      <c r="J96" s="93">
        <f t="shared" si="11"/>
        <v>10</v>
      </c>
      <c r="K96" s="18"/>
      <c r="L96" s="2"/>
    </row>
    <row r="97" spans="1:12" ht="33.75">
      <c r="A97" s="62" t="s">
        <v>60</v>
      </c>
      <c r="B97" s="35" t="s">
        <v>61</v>
      </c>
      <c r="C97" s="14" t="s">
        <v>207</v>
      </c>
      <c r="D97" s="14"/>
      <c r="E97" s="26" t="s">
        <v>388</v>
      </c>
      <c r="F97" s="93">
        <f t="shared" si="11"/>
        <v>100</v>
      </c>
      <c r="G97" s="173">
        <f t="shared" si="11"/>
        <v>0</v>
      </c>
      <c r="H97" s="213">
        <f t="shared" si="11"/>
        <v>0</v>
      </c>
      <c r="I97" s="93">
        <f t="shared" si="11"/>
        <v>100</v>
      </c>
      <c r="J97" s="93">
        <f t="shared" si="11"/>
        <v>10</v>
      </c>
      <c r="K97" s="18"/>
      <c r="L97" s="2"/>
    </row>
    <row r="98" spans="1:12" ht="15" customHeight="1">
      <c r="A98" s="62" t="s">
        <v>60</v>
      </c>
      <c r="B98" s="35" t="s">
        <v>61</v>
      </c>
      <c r="C98" s="14" t="s">
        <v>215</v>
      </c>
      <c r="D98" s="14"/>
      <c r="E98" s="124" t="s">
        <v>62</v>
      </c>
      <c r="F98" s="93">
        <f>F99</f>
        <v>100</v>
      </c>
      <c r="G98" s="173">
        <f t="shared" si="11"/>
        <v>0</v>
      </c>
      <c r="H98" s="213">
        <f t="shared" si="11"/>
        <v>0</v>
      </c>
      <c r="I98" s="93">
        <f t="shared" si="11"/>
        <v>100</v>
      </c>
      <c r="J98" s="93">
        <f t="shared" si="11"/>
        <v>10</v>
      </c>
      <c r="K98" s="18"/>
      <c r="L98" s="2"/>
    </row>
    <row r="99" spans="1:12" ht="22.5">
      <c r="A99" s="62" t="s">
        <v>60</v>
      </c>
      <c r="B99" s="42" t="s">
        <v>61</v>
      </c>
      <c r="C99" s="8" t="s">
        <v>216</v>
      </c>
      <c r="D99" s="8"/>
      <c r="E99" s="28" t="s">
        <v>106</v>
      </c>
      <c r="F99" s="92">
        <f>F100</f>
        <v>100</v>
      </c>
      <c r="G99" s="172">
        <f t="shared" si="11"/>
        <v>0</v>
      </c>
      <c r="H99" s="108">
        <f t="shared" si="11"/>
        <v>0</v>
      </c>
      <c r="I99" s="92">
        <f t="shared" si="11"/>
        <v>100</v>
      </c>
      <c r="J99" s="92">
        <f t="shared" si="11"/>
        <v>10</v>
      </c>
      <c r="K99" s="18"/>
      <c r="L99" s="2"/>
    </row>
    <row r="100" spans="1:12" ht="12.75">
      <c r="A100" s="62" t="s">
        <v>60</v>
      </c>
      <c r="B100" s="42" t="s">
        <v>61</v>
      </c>
      <c r="C100" s="8" t="s">
        <v>217</v>
      </c>
      <c r="D100" s="8"/>
      <c r="E100" s="27" t="s">
        <v>186</v>
      </c>
      <c r="F100" s="92">
        <f>F101</f>
        <v>100</v>
      </c>
      <c r="G100" s="172">
        <f t="shared" si="11"/>
        <v>0</v>
      </c>
      <c r="H100" s="108">
        <f t="shared" si="11"/>
        <v>0</v>
      </c>
      <c r="I100" s="92">
        <f t="shared" si="11"/>
        <v>100</v>
      </c>
      <c r="J100" s="92">
        <f t="shared" si="11"/>
        <v>10</v>
      </c>
      <c r="K100" s="18"/>
      <c r="L100" s="2"/>
    </row>
    <row r="101" spans="1:12" ht="22.5">
      <c r="A101" s="62" t="s">
        <v>60</v>
      </c>
      <c r="B101" s="42" t="s">
        <v>61</v>
      </c>
      <c r="C101" s="8" t="s">
        <v>218</v>
      </c>
      <c r="D101" s="8"/>
      <c r="E101" s="46" t="s">
        <v>107</v>
      </c>
      <c r="F101" s="92">
        <f>F102</f>
        <v>100</v>
      </c>
      <c r="G101" s="172">
        <f>G102</f>
        <v>0</v>
      </c>
      <c r="H101" s="108">
        <f>H102</f>
        <v>0</v>
      </c>
      <c r="I101" s="92">
        <f>I102</f>
        <v>100</v>
      </c>
      <c r="J101" s="92">
        <f>J102</f>
        <v>10</v>
      </c>
      <c r="K101" s="18"/>
      <c r="L101" s="2"/>
    </row>
    <row r="102" spans="1:12" ht="22.5">
      <c r="A102" s="62" t="s">
        <v>60</v>
      </c>
      <c r="B102" s="42" t="s">
        <v>61</v>
      </c>
      <c r="C102" s="8" t="s">
        <v>218</v>
      </c>
      <c r="D102" s="8" t="s">
        <v>50</v>
      </c>
      <c r="E102" s="28" t="s">
        <v>359</v>
      </c>
      <c r="F102" s="92">
        <v>100</v>
      </c>
      <c r="G102" s="106"/>
      <c r="H102" s="99"/>
      <c r="I102" s="92">
        <v>100</v>
      </c>
      <c r="J102" s="92">
        <v>10</v>
      </c>
      <c r="K102" s="18"/>
      <c r="L102" s="2"/>
    </row>
    <row r="103" spans="1:12" ht="22.5" hidden="1">
      <c r="A103" s="62" t="s">
        <v>60</v>
      </c>
      <c r="B103" s="35" t="s">
        <v>64</v>
      </c>
      <c r="C103" s="8"/>
      <c r="D103" s="8"/>
      <c r="E103" s="29" t="s">
        <v>65</v>
      </c>
      <c r="F103" s="92">
        <f aca="true" t="shared" si="12" ref="F103:H104">F104</f>
        <v>0</v>
      </c>
      <c r="G103" s="106" t="e">
        <f t="shared" si="12"/>
        <v>#REF!</v>
      </c>
      <c r="H103" s="99" t="e">
        <f t="shared" si="12"/>
        <v>#REF!</v>
      </c>
      <c r="I103" s="92"/>
      <c r="J103" s="92"/>
      <c r="K103" s="18"/>
      <c r="L103" s="2"/>
    </row>
    <row r="104" spans="1:12" ht="33.75" hidden="1">
      <c r="A104" s="62" t="s">
        <v>60</v>
      </c>
      <c r="B104" s="35" t="s">
        <v>64</v>
      </c>
      <c r="C104" s="14" t="s">
        <v>207</v>
      </c>
      <c r="D104" s="14"/>
      <c r="E104" s="26" t="s">
        <v>161</v>
      </c>
      <c r="F104" s="92">
        <f t="shared" si="12"/>
        <v>0</v>
      </c>
      <c r="G104" s="106" t="e">
        <f t="shared" si="12"/>
        <v>#REF!</v>
      </c>
      <c r="H104" s="99" t="e">
        <f t="shared" si="12"/>
        <v>#REF!</v>
      </c>
      <c r="I104" s="92"/>
      <c r="J104" s="92"/>
      <c r="K104" s="18"/>
      <c r="L104" s="2"/>
    </row>
    <row r="105" spans="1:12" ht="22.5" hidden="1">
      <c r="A105" s="62" t="s">
        <v>60</v>
      </c>
      <c r="B105" s="8" t="s">
        <v>64</v>
      </c>
      <c r="C105" s="8" t="s">
        <v>219</v>
      </c>
      <c r="D105" s="8"/>
      <c r="E105" s="46" t="s">
        <v>103</v>
      </c>
      <c r="F105" s="88">
        <f>F106</f>
        <v>0</v>
      </c>
      <c r="G105" s="105" t="e">
        <f>G109</f>
        <v>#REF!</v>
      </c>
      <c r="H105" s="102" t="e">
        <f>H109</f>
        <v>#REF!</v>
      </c>
      <c r="I105" s="88"/>
      <c r="J105" s="88"/>
      <c r="K105" s="18"/>
      <c r="L105" s="2"/>
    </row>
    <row r="106" spans="1:12" ht="22.5" hidden="1">
      <c r="A106" s="62" t="s">
        <v>60</v>
      </c>
      <c r="B106" s="8" t="s">
        <v>64</v>
      </c>
      <c r="C106" s="8" t="s">
        <v>220</v>
      </c>
      <c r="D106" s="42"/>
      <c r="E106" s="28" t="s">
        <v>104</v>
      </c>
      <c r="F106" s="88">
        <f>F107</f>
        <v>0</v>
      </c>
      <c r="G106" s="105"/>
      <c r="H106" s="102"/>
      <c r="I106" s="88"/>
      <c r="J106" s="88"/>
      <c r="K106" s="18"/>
      <c r="L106" s="2"/>
    </row>
    <row r="107" spans="1:12" ht="12.75" hidden="1">
      <c r="A107" s="62" t="s">
        <v>60</v>
      </c>
      <c r="B107" s="8" t="s">
        <v>64</v>
      </c>
      <c r="C107" s="8" t="s">
        <v>221</v>
      </c>
      <c r="D107" s="42"/>
      <c r="E107" s="27" t="s">
        <v>186</v>
      </c>
      <c r="F107" s="88">
        <f>F108</f>
        <v>0</v>
      </c>
      <c r="G107" s="105"/>
      <c r="H107" s="102"/>
      <c r="I107" s="88"/>
      <c r="J107" s="88"/>
      <c r="K107" s="18"/>
      <c r="L107" s="2"/>
    </row>
    <row r="108" spans="1:12" ht="12.75" customHeight="1" hidden="1">
      <c r="A108" s="62" t="s">
        <v>60</v>
      </c>
      <c r="B108" s="8" t="s">
        <v>64</v>
      </c>
      <c r="C108" s="8" t="s">
        <v>222</v>
      </c>
      <c r="D108" s="42"/>
      <c r="E108" s="28" t="s">
        <v>105</v>
      </c>
      <c r="F108" s="88">
        <f>F109</f>
        <v>0</v>
      </c>
      <c r="G108" s="105"/>
      <c r="H108" s="102"/>
      <c r="I108" s="88"/>
      <c r="J108" s="88"/>
      <c r="K108" s="18"/>
      <c r="L108" s="2"/>
    </row>
    <row r="109" spans="1:12" ht="12.75" hidden="1">
      <c r="A109" s="62" t="s">
        <v>60</v>
      </c>
      <c r="B109" s="8" t="s">
        <v>64</v>
      </c>
      <c r="C109" s="8" t="s">
        <v>223</v>
      </c>
      <c r="D109" s="42"/>
      <c r="E109" s="28" t="s">
        <v>58</v>
      </c>
      <c r="F109" s="88">
        <f>F110</f>
        <v>0</v>
      </c>
      <c r="G109" s="105" t="e">
        <f>#REF!</f>
        <v>#REF!</v>
      </c>
      <c r="H109" s="102" t="e">
        <f>#REF!</f>
        <v>#REF!</v>
      </c>
      <c r="I109" s="88"/>
      <c r="J109" s="88"/>
      <c r="K109" s="18"/>
      <c r="L109" s="2"/>
    </row>
    <row r="110" spans="1:12" ht="22.5" hidden="1">
      <c r="A110" s="62" t="s">
        <v>60</v>
      </c>
      <c r="B110" s="8" t="s">
        <v>64</v>
      </c>
      <c r="C110" s="8" t="s">
        <v>223</v>
      </c>
      <c r="D110" s="8" t="s">
        <v>50</v>
      </c>
      <c r="E110" s="28" t="s">
        <v>51</v>
      </c>
      <c r="F110" s="88"/>
      <c r="G110" s="105" t="e">
        <f>#REF!</f>
        <v>#REF!</v>
      </c>
      <c r="H110" s="102" t="e">
        <f>#REF!</f>
        <v>#REF!</v>
      </c>
      <c r="I110" s="88"/>
      <c r="J110" s="88"/>
      <c r="K110" s="18"/>
      <c r="L110" s="2"/>
    </row>
    <row r="111" spans="1:12" s="4" customFormat="1" ht="12" customHeight="1">
      <c r="A111" s="62" t="s">
        <v>60</v>
      </c>
      <c r="B111" s="14" t="s">
        <v>19</v>
      </c>
      <c r="C111" s="14"/>
      <c r="D111" s="14"/>
      <c r="E111" s="26" t="s">
        <v>24</v>
      </c>
      <c r="F111" s="79">
        <f>F112+F121</f>
        <v>8924.9</v>
      </c>
      <c r="G111" s="193" t="e">
        <f>G112+G121</f>
        <v>#REF!</v>
      </c>
      <c r="H111" s="212" t="e">
        <f>H112+H121</f>
        <v>#REF!</v>
      </c>
      <c r="I111" s="79">
        <f>I112+I121</f>
        <v>13152.1</v>
      </c>
      <c r="J111" s="79">
        <f>J112+J121</f>
        <v>13171.11</v>
      </c>
      <c r="K111" s="9"/>
      <c r="L111" s="32"/>
    </row>
    <row r="112" spans="1:12" s="4" customFormat="1" ht="12.75">
      <c r="A112" s="62" t="s">
        <v>60</v>
      </c>
      <c r="B112" s="14" t="s">
        <v>20</v>
      </c>
      <c r="C112" s="14"/>
      <c r="D112" s="14"/>
      <c r="E112" s="26" t="s">
        <v>25</v>
      </c>
      <c r="F112" s="79">
        <f aca="true" t="shared" si="13" ref="F112:J116">F113</f>
        <v>618</v>
      </c>
      <c r="G112" s="193">
        <f t="shared" si="13"/>
        <v>0</v>
      </c>
      <c r="H112" s="212">
        <f t="shared" si="13"/>
        <v>0</v>
      </c>
      <c r="I112" s="79">
        <f t="shared" si="13"/>
        <v>594</v>
      </c>
      <c r="J112" s="79">
        <f t="shared" si="13"/>
        <v>594</v>
      </c>
      <c r="K112" s="20"/>
      <c r="L112" s="32"/>
    </row>
    <row r="113" spans="1:12" ht="33.75">
      <c r="A113" s="62" t="s">
        <v>60</v>
      </c>
      <c r="B113" s="14" t="s">
        <v>20</v>
      </c>
      <c r="C113" s="14" t="s">
        <v>224</v>
      </c>
      <c r="D113" s="14"/>
      <c r="E113" s="29" t="s">
        <v>389</v>
      </c>
      <c r="F113" s="93">
        <f t="shared" si="13"/>
        <v>618</v>
      </c>
      <c r="G113" s="173">
        <f t="shared" si="13"/>
        <v>0</v>
      </c>
      <c r="H113" s="213">
        <f t="shared" si="13"/>
        <v>0</v>
      </c>
      <c r="I113" s="93">
        <f t="shared" si="13"/>
        <v>594</v>
      </c>
      <c r="J113" s="93">
        <f t="shared" si="13"/>
        <v>594</v>
      </c>
      <c r="K113" s="18"/>
      <c r="L113" s="2"/>
    </row>
    <row r="114" spans="1:12" ht="22.5">
      <c r="A114" s="62" t="s">
        <v>60</v>
      </c>
      <c r="B114" s="8" t="s">
        <v>20</v>
      </c>
      <c r="C114" s="8" t="s">
        <v>225</v>
      </c>
      <c r="D114" s="8"/>
      <c r="E114" s="44" t="s">
        <v>3</v>
      </c>
      <c r="F114" s="92">
        <f>F115</f>
        <v>618</v>
      </c>
      <c r="G114" s="172">
        <f t="shared" si="13"/>
        <v>0</v>
      </c>
      <c r="H114" s="108">
        <f t="shared" si="13"/>
        <v>0</v>
      </c>
      <c r="I114" s="92">
        <f t="shared" si="13"/>
        <v>594</v>
      </c>
      <c r="J114" s="92">
        <f t="shared" si="13"/>
        <v>594</v>
      </c>
      <c r="K114" s="18"/>
      <c r="L114" s="2"/>
    </row>
    <row r="115" spans="1:12" ht="12.75">
      <c r="A115" s="62" t="s">
        <v>60</v>
      </c>
      <c r="B115" s="8" t="s">
        <v>20</v>
      </c>
      <c r="C115" s="8" t="s">
        <v>226</v>
      </c>
      <c r="D115" s="8"/>
      <c r="E115" s="28" t="s">
        <v>108</v>
      </c>
      <c r="F115" s="92">
        <f>F116</f>
        <v>618</v>
      </c>
      <c r="G115" s="172">
        <f t="shared" si="13"/>
        <v>0</v>
      </c>
      <c r="H115" s="108">
        <f t="shared" si="13"/>
        <v>0</v>
      </c>
      <c r="I115" s="92">
        <f t="shared" si="13"/>
        <v>594</v>
      </c>
      <c r="J115" s="92">
        <f t="shared" si="13"/>
        <v>594</v>
      </c>
      <c r="K115" s="18"/>
      <c r="L115" s="2"/>
    </row>
    <row r="116" spans="1:12" ht="12.75">
      <c r="A116" s="62" t="s">
        <v>60</v>
      </c>
      <c r="B116" s="8" t="s">
        <v>20</v>
      </c>
      <c r="C116" s="8" t="s">
        <v>227</v>
      </c>
      <c r="D116" s="8"/>
      <c r="E116" s="27" t="s">
        <v>186</v>
      </c>
      <c r="F116" s="92">
        <f>F117</f>
        <v>618</v>
      </c>
      <c r="G116" s="172">
        <f t="shared" si="13"/>
        <v>0</v>
      </c>
      <c r="H116" s="108">
        <f t="shared" si="13"/>
        <v>0</v>
      </c>
      <c r="I116" s="92">
        <f t="shared" si="13"/>
        <v>594</v>
      </c>
      <c r="J116" s="92">
        <f t="shared" si="13"/>
        <v>594</v>
      </c>
      <c r="K116" s="18"/>
      <c r="L116" s="2"/>
    </row>
    <row r="117" spans="1:12" ht="33.75">
      <c r="A117" s="62" t="s">
        <v>60</v>
      </c>
      <c r="B117" s="8" t="s">
        <v>20</v>
      </c>
      <c r="C117" s="8" t="s">
        <v>228</v>
      </c>
      <c r="D117" s="8"/>
      <c r="E117" s="46" t="s">
        <v>176</v>
      </c>
      <c r="F117" s="92">
        <f>F118+F120</f>
        <v>618</v>
      </c>
      <c r="G117" s="172">
        <f>G118+G120</f>
        <v>0</v>
      </c>
      <c r="H117" s="108">
        <f>H118+H120</f>
        <v>0</v>
      </c>
      <c r="I117" s="92">
        <f>I118+I120</f>
        <v>594</v>
      </c>
      <c r="J117" s="92">
        <f>J118+J120</f>
        <v>594</v>
      </c>
      <c r="K117" s="18"/>
      <c r="L117" s="2"/>
    </row>
    <row r="118" spans="1:12" ht="12.75" hidden="1">
      <c r="A118" s="62" t="s">
        <v>60</v>
      </c>
      <c r="B118" s="8" t="s">
        <v>20</v>
      </c>
      <c r="C118" s="8" t="s">
        <v>228</v>
      </c>
      <c r="D118" s="8" t="s">
        <v>53</v>
      </c>
      <c r="E118" s="28" t="s">
        <v>54</v>
      </c>
      <c r="F118" s="92"/>
      <c r="G118" s="106"/>
      <c r="H118" s="99"/>
      <c r="I118" s="92"/>
      <c r="J118" s="92"/>
      <c r="K118" s="18"/>
      <c r="L118" s="2"/>
    </row>
    <row r="119" spans="1:12" ht="12.75" hidden="1">
      <c r="A119" s="62" t="s">
        <v>60</v>
      </c>
      <c r="B119" s="8" t="s">
        <v>20</v>
      </c>
      <c r="C119" s="8" t="s">
        <v>309</v>
      </c>
      <c r="D119" s="8" t="s">
        <v>53</v>
      </c>
      <c r="E119" s="27" t="s">
        <v>54</v>
      </c>
      <c r="F119" s="92"/>
      <c r="G119" s="106" t="e">
        <f>#REF!</f>
        <v>#REF!</v>
      </c>
      <c r="H119" s="99" t="e">
        <f>#REF!</f>
        <v>#REF!</v>
      </c>
      <c r="I119" s="92"/>
      <c r="J119" s="92"/>
      <c r="K119" s="18"/>
      <c r="L119" s="2"/>
    </row>
    <row r="120" spans="1:12" ht="22.5">
      <c r="A120" s="62" t="s">
        <v>60</v>
      </c>
      <c r="B120" s="8" t="s">
        <v>20</v>
      </c>
      <c r="C120" s="8" t="s">
        <v>228</v>
      </c>
      <c r="D120" s="8" t="s">
        <v>50</v>
      </c>
      <c r="E120" s="28" t="s">
        <v>359</v>
      </c>
      <c r="F120" s="92">
        <f>594+24</f>
        <v>618</v>
      </c>
      <c r="G120" s="106"/>
      <c r="H120" s="99"/>
      <c r="I120" s="92">
        <v>594</v>
      </c>
      <c r="J120" s="92">
        <v>594</v>
      </c>
      <c r="K120" s="18"/>
      <c r="L120" s="2"/>
    </row>
    <row r="121" spans="1:12" ht="12.75">
      <c r="A121" s="62" t="s">
        <v>60</v>
      </c>
      <c r="B121" s="14" t="s">
        <v>42</v>
      </c>
      <c r="C121" s="14"/>
      <c r="D121" s="14"/>
      <c r="E121" s="29" t="s">
        <v>43</v>
      </c>
      <c r="F121" s="93">
        <f>F134+F179+F173</f>
        <v>8306.9</v>
      </c>
      <c r="G121" s="173" t="e">
        <f>G134+G179+G173</f>
        <v>#REF!</v>
      </c>
      <c r="H121" s="213" t="e">
        <f>H134+H179+H173</f>
        <v>#REF!</v>
      </c>
      <c r="I121" s="93">
        <f>I134+I179+I173</f>
        <v>12558.1</v>
      </c>
      <c r="J121" s="93">
        <f>J134+J179+J173</f>
        <v>12577.11</v>
      </c>
      <c r="K121" s="18"/>
      <c r="L121" s="2"/>
    </row>
    <row r="122" spans="1:12" ht="33.75" hidden="1">
      <c r="A122" s="62" t="s">
        <v>60</v>
      </c>
      <c r="B122" s="14" t="s">
        <v>42</v>
      </c>
      <c r="C122" s="14" t="s">
        <v>56</v>
      </c>
      <c r="D122" s="14"/>
      <c r="E122" s="29" t="s">
        <v>160</v>
      </c>
      <c r="F122" s="93">
        <f aca="true" t="shared" si="14" ref="F122:H128">F123</f>
        <v>0</v>
      </c>
      <c r="G122" s="107">
        <f t="shared" si="14"/>
        <v>0</v>
      </c>
      <c r="H122" s="95">
        <f t="shared" si="14"/>
        <v>0</v>
      </c>
      <c r="I122" s="93"/>
      <c r="J122" s="93"/>
      <c r="K122" s="18"/>
      <c r="L122" s="2"/>
    </row>
    <row r="123" spans="1:12" ht="12.75" hidden="1">
      <c r="A123" s="62" t="s">
        <v>60</v>
      </c>
      <c r="B123" s="8" t="s">
        <v>42</v>
      </c>
      <c r="C123" s="8" t="s">
        <v>66</v>
      </c>
      <c r="D123" s="8"/>
      <c r="E123" s="27" t="s">
        <v>67</v>
      </c>
      <c r="F123" s="92">
        <f>F124+F130</f>
        <v>0</v>
      </c>
      <c r="G123" s="106">
        <f>G124+G130</f>
        <v>0</v>
      </c>
      <c r="H123" s="99">
        <f>H124+H130</f>
        <v>0</v>
      </c>
      <c r="I123" s="92"/>
      <c r="J123" s="92"/>
      <c r="K123" s="18"/>
      <c r="L123" s="2"/>
    </row>
    <row r="124" spans="1:12" ht="12.75" hidden="1">
      <c r="A124" s="62" t="s">
        <v>60</v>
      </c>
      <c r="B124" s="8" t="s">
        <v>42</v>
      </c>
      <c r="C124" s="8" t="s">
        <v>68</v>
      </c>
      <c r="D124" s="8"/>
      <c r="E124" s="27" t="s">
        <v>58</v>
      </c>
      <c r="F124" s="92">
        <f t="shared" si="14"/>
        <v>0</v>
      </c>
      <c r="G124" s="106">
        <f t="shared" si="14"/>
        <v>0</v>
      </c>
      <c r="H124" s="99">
        <f t="shared" si="14"/>
        <v>0</v>
      </c>
      <c r="I124" s="92"/>
      <c r="J124" s="92"/>
      <c r="K124" s="18"/>
      <c r="L124" s="2"/>
    </row>
    <row r="125" spans="1:12" ht="22.5" hidden="1">
      <c r="A125" s="62" t="s">
        <v>60</v>
      </c>
      <c r="B125" s="8" t="s">
        <v>42</v>
      </c>
      <c r="C125" s="8" t="s">
        <v>111</v>
      </c>
      <c r="D125" s="8"/>
      <c r="E125" s="27" t="s">
        <v>109</v>
      </c>
      <c r="F125" s="92">
        <f t="shared" si="14"/>
        <v>0</v>
      </c>
      <c r="G125" s="106">
        <f t="shared" si="14"/>
        <v>0</v>
      </c>
      <c r="H125" s="99">
        <f t="shared" si="14"/>
        <v>0</v>
      </c>
      <c r="I125" s="92"/>
      <c r="J125" s="92"/>
      <c r="K125" s="18"/>
      <c r="L125" s="2"/>
    </row>
    <row r="126" spans="1:12" ht="22.5" hidden="1">
      <c r="A126" s="62" t="s">
        <v>60</v>
      </c>
      <c r="B126" s="8" t="s">
        <v>42</v>
      </c>
      <c r="C126" s="8" t="s">
        <v>112</v>
      </c>
      <c r="D126" s="8"/>
      <c r="E126" s="27" t="s">
        <v>110</v>
      </c>
      <c r="F126" s="92">
        <f t="shared" si="14"/>
        <v>0</v>
      </c>
      <c r="G126" s="106">
        <f t="shared" si="14"/>
        <v>0</v>
      </c>
      <c r="H126" s="99">
        <f t="shared" si="14"/>
        <v>0</v>
      </c>
      <c r="I126" s="92"/>
      <c r="J126" s="92"/>
      <c r="K126" s="18"/>
      <c r="L126" s="2"/>
    </row>
    <row r="127" spans="1:12" ht="22.5" hidden="1">
      <c r="A127" s="62" t="s">
        <v>60</v>
      </c>
      <c r="B127" s="8" t="s">
        <v>42</v>
      </c>
      <c r="C127" s="8" t="s">
        <v>112</v>
      </c>
      <c r="D127" s="8" t="s">
        <v>50</v>
      </c>
      <c r="E127" s="28" t="s">
        <v>51</v>
      </c>
      <c r="F127" s="92">
        <f t="shared" si="14"/>
        <v>0</v>
      </c>
      <c r="G127" s="106">
        <f t="shared" si="14"/>
        <v>0</v>
      </c>
      <c r="H127" s="99">
        <f t="shared" si="14"/>
        <v>0</v>
      </c>
      <c r="I127" s="92"/>
      <c r="J127" s="92"/>
      <c r="K127" s="18"/>
      <c r="L127" s="2"/>
    </row>
    <row r="128" spans="1:12" ht="22.5" hidden="1">
      <c r="A128" s="62" t="s">
        <v>60</v>
      </c>
      <c r="B128" s="8" t="s">
        <v>42</v>
      </c>
      <c r="C128" s="8" t="s">
        <v>112</v>
      </c>
      <c r="D128" s="8" t="s">
        <v>49</v>
      </c>
      <c r="E128" s="28" t="s">
        <v>52</v>
      </c>
      <c r="F128" s="92">
        <f t="shared" si="14"/>
        <v>0</v>
      </c>
      <c r="G128" s="106">
        <f t="shared" si="14"/>
        <v>0</v>
      </c>
      <c r="H128" s="99">
        <f t="shared" si="14"/>
        <v>0</v>
      </c>
      <c r="I128" s="92"/>
      <c r="J128" s="92"/>
      <c r="K128" s="18"/>
      <c r="L128" s="2"/>
    </row>
    <row r="129" spans="1:12" ht="22.5" hidden="1">
      <c r="A129" s="62" t="s">
        <v>60</v>
      </c>
      <c r="B129" s="8" t="s">
        <v>42</v>
      </c>
      <c r="C129" s="8" t="s">
        <v>112</v>
      </c>
      <c r="D129" s="8" t="s">
        <v>138</v>
      </c>
      <c r="E129" s="60" t="s">
        <v>139</v>
      </c>
      <c r="F129" s="92"/>
      <c r="G129" s="106"/>
      <c r="H129" s="99"/>
      <c r="I129" s="92"/>
      <c r="J129" s="92"/>
      <c r="K129" s="18"/>
      <c r="L129" s="2"/>
    </row>
    <row r="130" spans="1:12" ht="33.75" hidden="1">
      <c r="A130" s="62" t="s">
        <v>60</v>
      </c>
      <c r="B130" s="8" t="s">
        <v>42</v>
      </c>
      <c r="C130" s="8" t="s">
        <v>155</v>
      </c>
      <c r="D130" s="8"/>
      <c r="E130" s="48" t="s">
        <v>156</v>
      </c>
      <c r="F130" s="92">
        <f>F131</f>
        <v>0</v>
      </c>
      <c r="G130" s="106">
        <f aca="true" t="shared" si="15" ref="G130:H132">G131</f>
        <v>0</v>
      </c>
      <c r="H130" s="99">
        <f t="shared" si="15"/>
        <v>0</v>
      </c>
      <c r="I130" s="92"/>
      <c r="J130" s="92"/>
      <c r="K130" s="18"/>
      <c r="L130" s="2"/>
    </row>
    <row r="131" spans="1:12" ht="22.5" hidden="1">
      <c r="A131" s="62" t="s">
        <v>60</v>
      </c>
      <c r="B131" s="8" t="s">
        <v>42</v>
      </c>
      <c r="C131" s="8" t="s">
        <v>155</v>
      </c>
      <c r="D131" s="8" t="s">
        <v>50</v>
      </c>
      <c r="E131" s="28" t="s">
        <v>51</v>
      </c>
      <c r="F131" s="92">
        <f>F132</f>
        <v>0</v>
      </c>
      <c r="G131" s="106">
        <f t="shared" si="15"/>
        <v>0</v>
      </c>
      <c r="H131" s="99">
        <f t="shared" si="15"/>
        <v>0</v>
      </c>
      <c r="I131" s="92"/>
      <c r="J131" s="92"/>
      <c r="K131" s="18"/>
      <c r="L131" s="2"/>
    </row>
    <row r="132" spans="1:12" ht="22.5" hidden="1">
      <c r="A132" s="62" t="s">
        <v>60</v>
      </c>
      <c r="B132" s="8" t="s">
        <v>42</v>
      </c>
      <c r="C132" s="8" t="s">
        <v>155</v>
      </c>
      <c r="D132" s="8" t="s">
        <v>49</v>
      </c>
      <c r="E132" s="28" t="s">
        <v>52</v>
      </c>
      <c r="F132" s="92">
        <f>F133</f>
        <v>0</v>
      </c>
      <c r="G132" s="106">
        <f t="shared" si="15"/>
        <v>0</v>
      </c>
      <c r="H132" s="99">
        <f t="shared" si="15"/>
        <v>0</v>
      </c>
      <c r="I132" s="92"/>
      <c r="J132" s="92"/>
      <c r="K132" s="18"/>
      <c r="L132" s="2"/>
    </row>
    <row r="133" spans="1:12" ht="22.5" hidden="1">
      <c r="A133" s="62" t="s">
        <v>60</v>
      </c>
      <c r="B133" s="8" t="s">
        <v>42</v>
      </c>
      <c r="C133" s="8" t="s">
        <v>155</v>
      </c>
      <c r="D133" s="8" t="s">
        <v>138</v>
      </c>
      <c r="E133" s="60" t="s">
        <v>139</v>
      </c>
      <c r="F133" s="92"/>
      <c r="G133" s="106"/>
      <c r="H133" s="99"/>
      <c r="I133" s="92"/>
      <c r="J133" s="92"/>
      <c r="K133" s="18"/>
      <c r="L133" s="2"/>
    </row>
    <row r="134" spans="1:12" ht="33.75">
      <c r="A134" s="62" t="s">
        <v>60</v>
      </c>
      <c r="B134" s="14" t="s">
        <v>42</v>
      </c>
      <c r="C134" s="14" t="s">
        <v>224</v>
      </c>
      <c r="D134" s="14"/>
      <c r="E134" s="29" t="s">
        <v>390</v>
      </c>
      <c r="F134" s="93">
        <f>F135+F168</f>
        <v>2889.5999999999995</v>
      </c>
      <c r="G134" s="173" t="e">
        <f>G135+G168</f>
        <v>#REF!</v>
      </c>
      <c r="H134" s="213" t="e">
        <f>H135+H168</f>
        <v>#REF!</v>
      </c>
      <c r="I134" s="93">
        <f>I135+I168</f>
        <v>5896.700000000001</v>
      </c>
      <c r="J134" s="93">
        <f>J135+J168</f>
        <v>5892.3099999999995</v>
      </c>
      <c r="K134" s="18"/>
      <c r="L134" s="2"/>
    </row>
    <row r="135" spans="1:12" ht="32.25">
      <c r="A135" s="62" t="s">
        <v>60</v>
      </c>
      <c r="B135" s="14" t="s">
        <v>42</v>
      </c>
      <c r="C135" s="14" t="s">
        <v>229</v>
      </c>
      <c r="D135" s="14"/>
      <c r="E135" s="124" t="s">
        <v>4</v>
      </c>
      <c r="F135" s="93">
        <f>F136+F157+F161</f>
        <v>2889.5999999999995</v>
      </c>
      <c r="G135" s="173" t="e">
        <f>G136+G157+G161</f>
        <v>#REF!</v>
      </c>
      <c r="H135" s="213" t="e">
        <f>H136+H157+H161</f>
        <v>#REF!</v>
      </c>
      <c r="I135" s="93">
        <f>I136+I157+I161</f>
        <v>5896.700000000001</v>
      </c>
      <c r="J135" s="93">
        <f>J136+J157+J161</f>
        <v>5892.3099999999995</v>
      </c>
      <c r="K135" s="18"/>
      <c r="L135" s="2"/>
    </row>
    <row r="136" spans="1:12" ht="12.75">
      <c r="A136" s="62" t="s">
        <v>60</v>
      </c>
      <c r="B136" s="8" t="s">
        <v>42</v>
      </c>
      <c r="C136" s="8" t="s">
        <v>230</v>
      </c>
      <c r="D136" s="8"/>
      <c r="E136" s="44" t="s">
        <v>115</v>
      </c>
      <c r="F136" s="92">
        <f>F137+F154+F151</f>
        <v>2518.3999999999996</v>
      </c>
      <c r="G136" s="172" t="e">
        <f>G137+G154+G151</f>
        <v>#REF!</v>
      </c>
      <c r="H136" s="108" t="e">
        <f>H137+H154+H151</f>
        <v>#REF!</v>
      </c>
      <c r="I136" s="92">
        <f>I137+I154+I151</f>
        <v>5508.1</v>
      </c>
      <c r="J136" s="92">
        <f>J137+J154+J151</f>
        <v>5892.3099999999995</v>
      </c>
      <c r="K136" s="18"/>
      <c r="L136" s="2"/>
    </row>
    <row r="137" spans="1:12" ht="15.75" customHeight="1">
      <c r="A137" s="62" t="s">
        <v>60</v>
      </c>
      <c r="B137" s="8" t="s">
        <v>42</v>
      </c>
      <c r="C137" s="8" t="s">
        <v>231</v>
      </c>
      <c r="D137" s="8"/>
      <c r="E137" s="27" t="s">
        <v>186</v>
      </c>
      <c r="F137" s="92">
        <f>F138+F141+F144+F147+F149</f>
        <v>2518.3999999999996</v>
      </c>
      <c r="G137" s="172" t="e">
        <f>G138+G141+G144+G147+G149</f>
        <v>#REF!</v>
      </c>
      <c r="H137" s="108" t="e">
        <f>H138+H141+H144+H147+H149</f>
        <v>#REF!</v>
      </c>
      <c r="I137" s="92">
        <f>I138+I141+I144+I147+I149</f>
        <v>5508.1</v>
      </c>
      <c r="J137" s="92">
        <f>J138+J141+J144+J147+J149</f>
        <v>5892.3099999999995</v>
      </c>
      <c r="K137" s="18"/>
      <c r="L137" s="2"/>
    </row>
    <row r="138" spans="1:12" ht="23.25" customHeight="1">
      <c r="A138" s="62" t="s">
        <v>60</v>
      </c>
      <c r="B138" s="8" t="s">
        <v>42</v>
      </c>
      <c r="C138" s="8" t="s">
        <v>232</v>
      </c>
      <c r="D138" s="8"/>
      <c r="E138" s="44" t="s">
        <v>123</v>
      </c>
      <c r="F138" s="92">
        <f>F139</f>
        <v>998.8</v>
      </c>
      <c r="G138" s="172">
        <f>G139</f>
        <v>0</v>
      </c>
      <c r="H138" s="108">
        <f>H139</f>
        <v>0</v>
      </c>
      <c r="I138" s="92">
        <f>I139</f>
        <v>1045.8</v>
      </c>
      <c r="J138" s="92">
        <f>J139</f>
        <v>1091.8</v>
      </c>
      <c r="K138" s="18"/>
      <c r="L138" s="2"/>
    </row>
    <row r="139" spans="1:12" ht="23.25" customHeight="1">
      <c r="A139" s="62" t="s">
        <v>60</v>
      </c>
      <c r="B139" s="8" t="s">
        <v>42</v>
      </c>
      <c r="C139" s="8" t="s">
        <v>232</v>
      </c>
      <c r="D139" s="8" t="s">
        <v>50</v>
      </c>
      <c r="E139" s="28" t="s">
        <v>359</v>
      </c>
      <c r="F139" s="92">
        <v>998.8</v>
      </c>
      <c r="G139" s="106"/>
      <c r="H139" s="99"/>
      <c r="I139" s="92">
        <v>1045.8</v>
      </c>
      <c r="J139" s="92">
        <v>1091.8</v>
      </c>
      <c r="K139" s="18"/>
      <c r="L139" s="2"/>
    </row>
    <row r="140" spans="1:12" ht="19.5" customHeight="1" hidden="1">
      <c r="A140" s="62" t="s">
        <v>60</v>
      </c>
      <c r="B140" s="8" t="s">
        <v>42</v>
      </c>
      <c r="C140" s="8" t="s">
        <v>233</v>
      </c>
      <c r="D140" s="8" t="s">
        <v>53</v>
      </c>
      <c r="E140" s="28" t="s">
        <v>54</v>
      </c>
      <c r="F140" s="92"/>
      <c r="G140" s="106" t="e">
        <f>#REF!</f>
        <v>#REF!</v>
      </c>
      <c r="H140" s="108" t="e">
        <f>#REF!</f>
        <v>#REF!</v>
      </c>
      <c r="I140" s="92"/>
      <c r="J140" s="92"/>
      <c r="K140" s="18"/>
      <c r="L140" s="2"/>
    </row>
    <row r="141" spans="1:12" ht="19.5" customHeight="1" hidden="1">
      <c r="A141" s="62" t="s">
        <v>60</v>
      </c>
      <c r="B141" s="8" t="s">
        <v>42</v>
      </c>
      <c r="C141" s="8" t="s">
        <v>234</v>
      </c>
      <c r="D141" s="8"/>
      <c r="E141" s="27" t="s">
        <v>125</v>
      </c>
      <c r="F141" s="92">
        <f>F142</f>
        <v>0</v>
      </c>
      <c r="G141" s="106" t="e">
        <f>G143</f>
        <v>#REF!</v>
      </c>
      <c r="H141" s="99" t="e">
        <f>H143</f>
        <v>#REF!</v>
      </c>
      <c r="I141" s="92"/>
      <c r="J141" s="92"/>
      <c r="K141" s="18"/>
      <c r="L141" s="2"/>
    </row>
    <row r="142" spans="1:12" ht="19.5" customHeight="1" hidden="1">
      <c r="A142" s="62" t="s">
        <v>60</v>
      </c>
      <c r="B142" s="8" t="s">
        <v>42</v>
      </c>
      <c r="C142" s="8" t="s">
        <v>235</v>
      </c>
      <c r="D142" s="8"/>
      <c r="E142" s="27" t="s">
        <v>58</v>
      </c>
      <c r="F142" s="92">
        <f>F143</f>
        <v>0</v>
      </c>
      <c r="G142" s="106"/>
      <c r="H142" s="99"/>
      <c r="I142" s="92"/>
      <c r="J142" s="92"/>
      <c r="K142" s="18"/>
      <c r="L142" s="2"/>
    </row>
    <row r="143" spans="1:12" ht="24.75" customHeight="1" hidden="1">
      <c r="A143" s="62" t="s">
        <v>60</v>
      </c>
      <c r="B143" s="8" t="s">
        <v>42</v>
      </c>
      <c r="C143" s="8" t="s">
        <v>235</v>
      </c>
      <c r="D143" s="8" t="s">
        <v>50</v>
      </c>
      <c r="E143" s="28" t="s">
        <v>51</v>
      </c>
      <c r="F143" s="92"/>
      <c r="G143" s="106" t="e">
        <f>#REF!</f>
        <v>#REF!</v>
      </c>
      <c r="H143" s="99" t="e">
        <f>#REF!</f>
        <v>#REF!</v>
      </c>
      <c r="I143" s="92"/>
      <c r="J143" s="92"/>
      <c r="K143" s="18"/>
      <c r="L143" s="2"/>
    </row>
    <row r="144" spans="1:12" ht="24.75" customHeight="1" hidden="1">
      <c r="A144" s="62" t="s">
        <v>60</v>
      </c>
      <c r="B144" s="8" t="s">
        <v>42</v>
      </c>
      <c r="C144" s="8" t="s">
        <v>236</v>
      </c>
      <c r="D144" s="8"/>
      <c r="E144" s="27" t="s">
        <v>127</v>
      </c>
      <c r="F144" s="92">
        <f>F145</f>
        <v>0</v>
      </c>
      <c r="G144" s="106" t="e">
        <f>G146</f>
        <v>#REF!</v>
      </c>
      <c r="H144" s="99" t="e">
        <f>H146</f>
        <v>#REF!</v>
      </c>
      <c r="I144" s="92"/>
      <c r="J144" s="92"/>
      <c r="K144" s="18"/>
      <c r="L144" s="2"/>
    </row>
    <row r="145" spans="1:12" ht="18.75" customHeight="1" hidden="1">
      <c r="A145" s="62" t="s">
        <v>60</v>
      </c>
      <c r="B145" s="8" t="s">
        <v>42</v>
      </c>
      <c r="C145" s="8" t="s">
        <v>237</v>
      </c>
      <c r="D145" s="8"/>
      <c r="E145" s="27" t="s">
        <v>58</v>
      </c>
      <c r="F145" s="92">
        <f>F146</f>
        <v>0</v>
      </c>
      <c r="G145" s="106"/>
      <c r="H145" s="99"/>
      <c r="I145" s="92"/>
      <c r="J145" s="92"/>
      <c r="K145" s="18"/>
      <c r="L145" s="2"/>
    </row>
    <row r="146" spans="1:12" ht="24.75" customHeight="1" hidden="1">
      <c r="A146" s="62" t="s">
        <v>60</v>
      </c>
      <c r="B146" s="8" t="s">
        <v>42</v>
      </c>
      <c r="C146" s="8" t="s">
        <v>237</v>
      </c>
      <c r="D146" s="8" t="s">
        <v>50</v>
      </c>
      <c r="E146" s="28" t="s">
        <v>51</v>
      </c>
      <c r="F146" s="92"/>
      <c r="G146" s="106" t="e">
        <f>#REF!</f>
        <v>#REF!</v>
      </c>
      <c r="H146" s="99" t="e">
        <f>#REF!</f>
        <v>#REF!</v>
      </c>
      <c r="I146" s="92"/>
      <c r="J146" s="92"/>
      <c r="K146" s="18"/>
      <c r="L146" s="2"/>
    </row>
    <row r="147" spans="1:12" ht="24.75" customHeight="1">
      <c r="A147" s="62" t="s">
        <v>60</v>
      </c>
      <c r="B147" s="8" t="s">
        <v>42</v>
      </c>
      <c r="C147" s="8" t="s">
        <v>238</v>
      </c>
      <c r="D147" s="8"/>
      <c r="E147" s="44" t="s">
        <v>129</v>
      </c>
      <c r="F147" s="92">
        <f>F148</f>
        <v>1519.6</v>
      </c>
      <c r="G147" s="172">
        <f>G148</f>
        <v>0</v>
      </c>
      <c r="H147" s="108">
        <f>H148</f>
        <v>0</v>
      </c>
      <c r="I147" s="92">
        <f>I148</f>
        <v>1590.9</v>
      </c>
      <c r="J147" s="92">
        <f>J148</f>
        <v>1660.9</v>
      </c>
      <c r="K147" s="18"/>
      <c r="L147" s="2"/>
    </row>
    <row r="148" spans="1:12" ht="24.75" customHeight="1">
      <c r="A148" s="62" t="s">
        <v>60</v>
      </c>
      <c r="B148" s="8" t="s">
        <v>42</v>
      </c>
      <c r="C148" s="8" t="s">
        <v>238</v>
      </c>
      <c r="D148" s="8" t="s">
        <v>50</v>
      </c>
      <c r="E148" s="28" t="s">
        <v>359</v>
      </c>
      <c r="F148" s="92">
        <v>1519.6</v>
      </c>
      <c r="G148" s="106"/>
      <c r="H148" s="99"/>
      <c r="I148" s="92">
        <v>1590.9</v>
      </c>
      <c r="J148" s="92">
        <v>1660.9</v>
      </c>
      <c r="K148" s="18"/>
      <c r="L148" s="2"/>
    </row>
    <row r="149" spans="1:12" ht="16.5" customHeight="1">
      <c r="A149" s="62" t="s">
        <v>60</v>
      </c>
      <c r="B149" s="8" t="s">
        <v>42</v>
      </c>
      <c r="C149" s="8" t="s">
        <v>440</v>
      </c>
      <c r="D149" s="8"/>
      <c r="E149" s="27" t="s">
        <v>441</v>
      </c>
      <c r="F149" s="92">
        <f>F150</f>
        <v>0</v>
      </c>
      <c r="G149" s="172">
        <f>G150</f>
        <v>0</v>
      </c>
      <c r="H149" s="108">
        <f>H150</f>
        <v>0</v>
      </c>
      <c r="I149" s="92">
        <f>I150</f>
        <v>2871.4</v>
      </c>
      <c r="J149" s="92">
        <f>J150</f>
        <v>3139.6099999999997</v>
      </c>
      <c r="K149" s="18"/>
      <c r="L149" s="2"/>
    </row>
    <row r="150" spans="1:12" ht="24.75" customHeight="1">
      <c r="A150" s="62" t="s">
        <v>60</v>
      </c>
      <c r="B150" s="8" t="s">
        <v>42</v>
      </c>
      <c r="C150" s="8" t="s">
        <v>440</v>
      </c>
      <c r="D150" s="8" t="s">
        <v>50</v>
      </c>
      <c r="E150" s="28" t="s">
        <v>359</v>
      </c>
      <c r="F150" s="92">
        <f>805.3-24-781.3</f>
        <v>0</v>
      </c>
      <c r="G150" s="98"/>
      <c r="H150" s="98"/>
      <c r="I150" s="92">
        <f>3384.9-513.5</f>
        <v>2871.4</v>
      </c>
      <c r="J150" s="92">
        <f>4170.5-1030.89</f>
        <v>3139.6099999999997</v>
      </c>
      <c r="K150" s="18">
        <f>805.3-24-781.3</f>
        <v>0</v>
      </c>
      <c r="L150" s="2"/>
    </row>
    <row r="151" spans="1:12" ht="23.25" customHeight="1" hidden="1">
      <c r="A151" s="62" t="s">
        <v>60</v>
      </c>
      <c r="B151" s="8" t="s">
        <v>42</v>
      </c>
      <c r="C151" s="8" t="s">
        <v>415</v>
      </c>
      <c r="D151" s="8"/>
      <c r="E151" s="27" t="s">
        <v>287</v>
      </c>
      <c r="F151" s="92">
        <f aca="true" t="shared" si="16" ref="F151:J152">F152</f>
        <v>0</v>
      </c>
      <c r="G151" s="172">
        <f t="shared" si="16"/>
        <v>0</v>
      </c>
      <c r="H151" s="108">
        <f t="shared" si="16"/>
        <v>0</v>
      </c>
      <c r="I151" s="92">
        <f t="shared" si="16"/>
        <v>0</v>
      </c>
      <c r="J151" s="92">
        <f t="shared" si="16"/>
        <v>0</v>
      </c>
      <c r="K151" s="18"/>
      <c r="L151" s="2"/>
    </row>
    <row r="152" spans="1:12" ht="23.25" customHeight="1" hidden="1">
      <c r="A152" s="62" t="s">
        <v>60</v>
      </c>
      <c r="B152" s="8" t="s">
        <v>42</v>
      </c>
      <c r="C152" s="8" t="s">
        <v>416</v>
      </c>
      <c r="D152" s="8"/>
      <c r="E152" s="44" t="s">
        <v>417</v>
      </c>
      <c r="F152" s="92">
        <f t="shared" si="16"/>
        <v>0</v>
      </c>
      <c r="G152" s="172">
        <f t="shared" si="16"/>
        <v>0</v>
      </c>
      <c r="H152" s="108">
        <f t="shared" si="16"/>
        <v>0</v>
      </c>
      <c r="I152" s="92">
        <f t="shared" si="16"/>
        <v>0</v>
      </c>
      <c r="J152" s="92">
        <f t="shared" si="16"/>
        <v>0</v>
      </c>
      <c r="K152" s="18"/>
      <c r="L152" s="2"/>
    </row>
    <row r="153" spans="1:12" ht="24.75" customHeight="1" hidden="1">
      <c r="A153" s="62" t="s">
        <v>60</v>
      </c>
      <c r="B153" s="8" t="s">
        <v>42</v>
      </c>
      <c r="C153" s="8" t="s">
        <v>416</v>
      </c>
      <c r="D153" s="8" t="s">
        <v>50</v>
      </c>
      <c r="E153" s="27" t="s">
        <v>359</v>
      </c>
      <c r="F153" s="92"/>
      <c r="G153" s="98"/>
      <c r="H153" s="98"/>
      <c r="I153" s="92"/>
      <c r="J153" s="92"/>
      <c r="K153" s="18"/>
      <c r="L153" s="2"/>
    </row>
    <row r="154" spans="1:12" ht="35.25" customHeight="1" hidden="1">
      <c r="A154" s="62" t="s">
        <v>60</v>
      </c>
      <c r="B154" s="8" t="s">
        <v>42</v>
      </c>
      <c r="C154" s="8" t="s">
        <v>362</v>
      </c>
      <c r="D154" s="8"/>
      <c r="E154" s="27" t="s">
        <v>363</v>
      </c>
      <c r="F154" s="92">
        <f aca="true" t="shared" si="17" ref="F154:J155">F155</f>
        <v>0</v>
      </c>
      <c r="G154" s="172">
        <f t="shared" si="17"/>
        <v>0</v>
      </c>
      <c r="H154" s="108">
        <f t="shared" si="17"/>
        <v>0</v>
      </c>
      <c r="I154" s="92">
        <f t="shared" si="17"/>
        <v>0</v>
      </c>
      <c r="J154" s="92">
        <f t="shared" si="17"/>
        <v>0</v>
      </c>
      <c r="K154" s="18"/>
      <c r="L154" s="2"/>
    </row>
    <row r="155" spans="1:12" ht="23.25" customHeight="1" hidden="1">
      <c r="A155" s="62" t="s">
        <v>60</v>
      </c>
      <c r="B155" s="8" t="s">
        <v>42</v>
      </c>
      <c r="C155" s="8" t="s">
        <v>396</v>
      </c>
      <c r="D155" s="8"/>
      <c r="E155" s="44" t="s">
        <v>397</v>
      </c>
      <c r="F155" s="92">
        <f t="shared" si="17"/>
        <v>0</v>
      </c>
      <c r="G155" s="172">
        <f t="shared" si="17"/>
        <v>0</v>
      </c>
      <c r="H155" s="108">
        <f t="shared" si="17"/>
        <v>0</v>
      </c>
      <c r="I155" s="92">
        <f t="shared" si="17"/>
        <v>0</v>
      </c>
      <c r="J155" s="92">
        <f t="shared" si="17"/>
        <v>0</v>
      </c>
      <c r="K155" s="18"/>
      <c r="L155" s="2"/>
    </row>
    <row r="156" spans="1:12" ht="24" customHeight="1" hidden="1">
      <c r="A156" s="62" t="s">
        <v>60</v>
      </c>
      <c r="B156" s="8" t="s">
        <v>42</v>
      </c>
      <c r="C156" s="8" t="s">
        <v>396</v>
      </c>
      <c r="D156" s="8" t="s">
        <v>50</v>
      </c>
      <c r="E156" s="28" t="s">
        <v>359</v>
      </c>
      <c r="F156" s="92">
        <f>4505.9-4505.9</f>
        <v>0</v>
      </c>
      <c r="G156" s="98"/>
      <c r="H156" s="108"/>
      <c r="I156" s="92"/>
      <c r="J156" s="92"/>
      <c r="K156" s="18"/>
      <c r="L156" s="2"/>
    </row>
    <row r="157" spans="1:12" ht="35.25" customHeight="1">
      <c r="A157" s="62" t="s">
        <v>60</v>
      </c>
      <c r="B157" s="8" t="s">
        <v>42</v>
      </c>
      <c r="C157" s="8" t="s">
        <v>276</v>
      </c>
      <c r="D157" s="8"/>
      <c r="E157" s="28" t="s">
        <v>75</v>
      </c>
      <c r="F157" s="92">
        <f aca="true" t="shared" si="18" ref="F157:J159">F158</f>
        <v>371.2</v>
      </c>
      <c r="G157" s="172">
        <f t="shared" si="18"/>
        <v>0</v>
      </c>
      <c r="H157" s="108">
        <f t="shared" si="18"/>
        <v>0</v>
      </c>
      <c r="I157" s="92">
        <f t="shared" si="18"/>
        <v>388.6</v>
      </c>
      <c r="J157" s="92">
        <f t="shared" si="18"/>
        <v>0</v>
      </c>
      <c r="K157" s="18"/>
      <c r="L157" s="2"/>
    </row>
    <row r="158" spans="1:12" ht="14.25" customHeight="1">
      <c r="A158" s="62" t="s">
        <v>60</v>
      </c>
      <c r="B158" s="8" t="s">
        <v>42</v>
      </c>
      <c r="C158" s="8" t="s">
        <v>277</v>
      </c>
      <c r="D158" s="8"/>
      <c r="E158" s="27" t="s">
        <v>186</v>
      </c>
      <c r="F158" s="92">
        <f t="shared" si="18"/>
        <v>371.2</v>
      </c>
      <c r="G158" s="172">
        <f t="shared" si="18"/>
        <v>0</v>
      </c>
      <c r="H158" s="108">
        <f t="shared" si="18"/>
        <v>0</v>
      </c>
      <c r="I158" s="92">
        <f t="shared" si="18"/>
        <v>388.6</v>
      </c>
      <c r="J158" s="92">
        <f t="shared" si="18"/>
        <v>0</v>
      </c>
      <c r="K158" s="18"/>
      <c r="L158" s="2"/>
    </row>
    <row r="159" spans="1:12" ht="14.25" customHeight="1">
      <c r="A159" s="62" t="s">
        <v>60</v>
      </c>
      <c r="B159" s="8" t="s">
        <v>42</v>
      </c>
      <c r="C159" s="8" t="s">
        <v>301</v>
      </c>
      <c r="D159" s="8"/>
      <c r="E159" s="44" t="s">
        <v>318</v>
      </c>
      <c r="F159" s="92">
        <f t="shared" si="18"/>
        <v>371.2</v>
      </c>
      <c r="G159" s="172">
        <f t="shared" si="18"/>
        <v>0</v>
      </c>
      <c r="H159" s="108">
        <f t="shared" si="18"/>
        <v>0</v>
      </c>
      <c r="I159" s="92">
        <f t="shared" si="18"/>
        <v>388.6</v>
      </c>
      <c r="J159" s="92">
        <f t="shared" si="18"/>
        <v>0</v>
      </c>
      <c r="K159" s="18"/>
      <c r="L159" s="2"/>
    </row>
    <row r="160" spans="1:12" ht="21" customHeight="1">
      <c r="A160" s="62" t="s">
        <v>60</v>
      </c>
      <c r="B160" s="8" t="s">
        <v>42</v>
      </c>
      <c r="C160" s="8" t="s">
        <v>301</v>
      </c>
      <c r="D160" s="8" t="s">
        <v>50</v>
      </c>
      <c r="E160" s="28" t="s">
        <v>51</v>
      </c>
      <c r="F160" s="92">
        <v>371.2</v>
      </c>
      <c r="G160" s="106"/>
      <c r="H160" s="98"/>
      <c r="I160" s="92">
        <v>388.6</v>
      </c>
      <c r="J160" s="92"/>
      <c r="K160" s="18"/>
      <c r="L160" s="2"/>
    </row>
    <row r="161" spans="1:12" ht="21" customHeight="1" hidden="1">
      <c r="A161" s="62" t="s">
        <v>60</v>
      </c>
      <c r="B161" s="8" t="s">
        <v>42</v>
      </c>
      <c r="C161" s="8" t="s">
        <v>420</v>
      </c>
      <c r="D161" s="8"/>
      <c r="E161" s="27" t="s">
        <v>418</v>
      </c>
      <c r="F161" s="92">
        <f>F165+F162</f>
        <v>0</v>
      </c>
      <c r="G161" s="172">
        <f>G165+G162</f>
        <v>0</v>
      </c>
      <c r="H161" s="108">
        <f>H165+H162</f>
        <v>0</v>
      </c>
      <c r="I161" s="92">
        <f>I165+I162</f>
        <v>0</v>
      </c>
      <c r="J161" s="92">
        <f>J165+J162</f>
        <v>0</v>
      </c>
      <c r="K161" s="18"/>
      <c r="L161" s="2"/>
    </row>
    <row r="162" spans="1:12" ht="21" customHeight="1" hidden="1">
      <c r="A162" s="62" t="s">
        <v>60</v>
      </c>
      <c r="B162" s="8" t="s">
        <v>42</v>
      </c>
      <c r="C162" s="8" t="s">
        <v>437</v>
      </c>
      <c r="D162" s="8"/>
      <c r="E162" s="27" t="s">
        <v>287</v>
      </c>
      <c r="F162" s="92">
        <f aca="true" t="shared" si="19" ref="F162:J163">F163</f>
        <v>0</v>
      </c>
      <c r="G162" s="172">
        <f t="shared" si="19"/>
        <v>0</v>
      </c>
      <c r="H162" s="108">
        <f t="shared" si="19"/>
        <v>0</v>
      </c>
      <c r="I162" s="92">
        <f t="shared" si="19"/>
        <v>0</v>
      </c>
      <c r="J162" s="92">
        <f t="shared" si="19"/>
        <v>0</v>
      </c>
      <c r="K162" s="18"/>
      <c r="L162" s="2"/>
    </row>
    <row r="163" spans="1:12" ht="32.25" customHeight="1" hidden="1">
      <c r="A163" s="62" t="s">
        <v>60</v>
      </c>
      <c r="B163" s="8" t="s">
        <v>42</v>
      </c>
      <c r="C163" s="8" t="s">
        <v>438</v>
      </c>
      <c r="D163" s="8"/>
      <c r="E163" s="44" t="s">
        <v>439</v>
      </c>
      <c r="F163" s="92">
        <f t="shared" si="19"/>
        <v>0</v>
      </c>
      <c r="G163" s="172">
        <f t="shared" si="19"/>
        <v>0</v>
      </c>
      <c r="H163" s="108">
        <f t="shared" si="19"/>
        <v>0</v>
      </c>
      <c r="I163" s="92">
        <f t="shared" si="19"/>
        <v>0</v>
      </c>
      <c r="J163" s="92">
        <f t="shared" si="19"/>
        <v>0</v>
      </c>
      <c r="K163" s="18"/>
      <c r="L163" s="2"/>
    </row>
    <row r="164" spans="1:12" ht="21" customHeight="1" hidden="1">
      <c r="A164" s="62" t="s">
        <v>60</v>
      </c>
      <c r="B164" s="8" t="s">
        <v>42</v>
      </c>
      <c r="C164" s="8" t="s">
        <v>438</v>
      </c>
      <c r="D164" s="8" t="s">
        <v>50</v>
      </c>
      <c r="E164" s="28" t="s">
        <v>51</v>
      </c>
      <c r="F164" s="92"/>
      <c r="G164" s="172"/>
      <c r="H164" s="108"/>
      <c r="I164" s="92"/>
      <c r="J164" s="92"/>
      <c r="K164" s="18"/>
      <c r="L164" s="2"/>
    </row>
    <row r="165" spans="1:12" ht="32.25" customHeight="1" hidden="1">
      <c r="A165" s="62" t="s">
        <v>60</v>
      </c>
      <c r="B165" s="8" t="s">
        <v>42</v>
      </c>
      <c r="C165" s="8" t="s">
        <v>421</v>
      </c>
      <c r="D165" s="8"/>
      <c r="E165" s="27" t="s">
        <v>363</v>
      </c>
      <c r="F165" s="92">
        <f aca="true" t="shared" si="20" ref="F165:J166">F166</f>
        <v>0</v>
      </c>
      <c r="G165" s="172">
        <f t="shared" si="20"/>
        <v>0</v>
      </c>
      <c r="H165" s="108">
        <f t="shared" si="20"/>
        <v>0</v>
      </c>
      <c r="I165" s="92">
        <f t="shared" si="20"/>
        <v>0</v>
      </c>
      <c r="J165" s="92">
        <f t="shared" si="20"/>
        <v>0</v>
      </c>
      <c r="K165" s="18"/>
      <c r="L165" s="2"/>
    </row>
    <row r="166" spans="1:12" ht="23.25" customHeight="1" hidden="1">
      <c r="A166" s="62" t="s">
        <v>60</v>
      </c>
      <c r="B166" s="8" t="s">
        <v>42</v>
      </c>
      <c r="C166" s="8" t="s">
        <v>422</v>
      </c>
      <c r="D166" s="8"/>
      <c r="E166" s="44" t="s">
        <v>419</v>
      </c>
      <c r="F166" s="92">
        <f t="shared" si="20"/>
        <v>0</v>
      </c>
      <c r="G166" s="172">
        <f t="shared" si="20"/>
        <v>0</v>
      </c>
      <c r="H166" s="108">
        <f t="shared" si="20"/>
        <v>0</v>
      </c>
      <c r="I166" s="92">
        <f t="shared" si="20"/>
        <v>0</v>
      </c>
      <c r="J166" s="92">
        <f t="shared" si="20"/>
        <v>0</v>
      </c>
      <c r="K166" s="18"/>
      <c r="L166" s="2"/>
    </row>
    <row r="167" spans="1:12" ht="23.25" customHeight="1" hidden="1">
      <c r="A167" s="62" t="s">
        <v>60</v>
      </c>
      <c r="B167" s="8" t="s">
        <v>42</v>
      </c>
      <c r="C167" s="8" t="s">
        <v>422</v>
      </c>
      <c r="D167" s="8" t="s">
        <v>50</v>
      </c>
      <c r="E167" s="28" t="s">
        <v>51</v>
      </c>
      <c r="F167" s="92">
        <f>509.1-509.1</f>
        <v>0</v>
      </c>
      <c r="G167" s="98"/>
      <c r="H167" s="98"/>
      <c r="I167" s="92"/>
      <c r="J167" s="92"/>
      <c r="K167" s="18"/>
      <c r="L167" s="2"/>
    </row>
    <row r="168" spans="1:12" ht="24.75" customHeight="1" hidden="1">
      <c r="A168" s="62" t="s">
        <v>60</v>
      </c>
      <c r="B168" s="14" t="s">
        <v>42</v>
      </c>
      <c r="C168" s="14" t="s">
        <v>239</v>
      </c>
      <c r="D168" s="14"/>
      <c r="E168" s="124" t="s">
        <v>168</v>
      </c>
      <c r="F168" s="93">
        <f aca="true" t="shared" si="21" ref="F168:J169">F169</f>
        <v>0</v>
      </c>
      <c r="G168" s="173">
        <f t="shared" si="21"/>
        <v>0</v>
      </c>
      <c r="H168" s="213">
        <f t="shared" si="21"/>
        <v>0</v>
      </c>
      <c r="I168" s="93">
        <f t="shared" si="21"/>
        <v>0</v>
      </c>
      <c r="J168" s="93">
        <f t="shared" si="21"/>
        <v>0</v>
      </c>
      <c r="K168" s="18"/>
      <c r="L168" s="2"/>
    </row>
    <row r="169" spans="1:12" ht="24.75" customHeight="1" hidden="1">
      <c r="A169" s="62" t="s">
        <v>60</v>
      </c>
      <c r="B169" s="8" t="s">
        <v>42</v>
      </c>
      <c r="C169" s="8" t="s">
        <v>240</v>
      </c>
      <c r="D169" s="8"/>
      <c r="E169" s="27" t="s">
        <v>167</v>
      </c>
      <c r="F169" s="92">
        <f t="shared" si="21"/>
        <v>0</v>
      </c>
      <c r="G169" s="92">
        <f t="shared" si="21"/>
        <v>0</v>
      </c>
      <c r="H169" s="92">
        <f t="shared" si="21"/>
        <v>0</v>
      </c>
      <c r="I169" s="92">
        <f t="shared" si="21"/>
        <v>0</v>
      </c>
      <c r="J169" s="92">
        <f t="shared" si="21"/>
        <v>0</v>
      </c>
      <c r="K169" s="18"/>
      <c r="L169" s="2"/>
    </row>
    <row r="170" spans="1:12" ht="15" customHeight="1" hidden="1">
      <c r="A170" s="62" t="s">
        <v>60</v>
      </c>
      <c r="B170" s="8" t="s">
        <v>42</v>
      </c>
      <c r="C170" s="8" t="s">
        <v>241</v>
      </c>
      <c r="D170" s="8"/>
      <c r="E170" s="27" t="s">
        <v>186</v>
      </c>
      <c r="F170" s="92">
        <f aca="true" t="shared" si="22" ref="F170:J171">F171</f>
        <v>0</v>
      </c>
      <c r="G170" s="172">
        <f t="shared" si="22"/>
        <v>0</v>
      </c>
      <c r="H170" s="108">
        <f t="shared" si="22"/>
        <v>0</v>
      </c>
      <c r="I170" s="92">
        <f t="shared" si="22"/>
        <v>0</v>
      </c>
      <c r="J170" s="92">
        <f t="shared" si="22"/>
        <v>0</v>
      </c>
      <c r="K170" s="18"/>
      <c r="L170" s="2"/>
    </row>
    <row r="171" spans="1:12" ht="21" customHeight="1" hidden="1">
      <c r="A171" s="62" t="s">
        <v>60</v>
      </c>
      <c r="B171" s="8" t="s">
        <v>42</v>
      </c>
      <c r="C171" s="8" t="s">
        <v>242</v>
      </c>
      <c r="D171" s="8"/>
      <c r="E171" s="44" t="s">
        <v>170</v>
      </c>
      <c r="F171" s="92">
        <f t="shared" si="22"/>
        <v>0</v>
      </c>
      <c r="G171" s="172">
        <f t="shared" si="22"/>
        <v>0</v>
      </c>
      <c r="H171" s="108">
        <f t="shared" si="22"/>
        <v>0</v>
      </c>
      <c r="I171" s="92">
        <f t="shared" si="22"/>
        <v>0</v>
      </c>
      <c r="J171" s="92">
        <f t="shared" si="22"/>
        <v>0</v>
      </c>
      <c r="K171" s="18"/>
      <c r="L171" s="2"/>
    </row>
    <row r="172" spans="1:12" ht="23.25" customHeight="1" hidden="1">
      <c r="A172" s="62" t="s">
        <v>60</v>
      </c>
      <c r="B172" s="8" t="s">
        <v>42</v>
      </c>
      <c r="C172" s="8" t="s">
        <v>242</v>
      </c>
      <c r="D172" s="8" t="s">
        <v>50</v>
      </c>
      <c r="E172" s="28" t="s">
        <v>359</v>
      </c>
      <c r="F172" s="92">
        <f>402.3-402.3</f>
        <v>0</v>
      </c>
      <c r="G172" s="106"/>
      <c r="H172" s="99"/>
      <c r="I172" s="92"/>
      <c r="J172" s="92"/>
      <c r="K172" s="18"/>
      <c r="L172" s="2"/>
    </row>
    <row r="173" spans="1:12" ht="15.75" customHeight="1">
      <c r="A173" s="62" t="s">
        <v>60</v>
      </c>
      <c r="B173" s="14" t="s">
        <v>42</v>
      </c>
      <c r="C173" s="14" t="s">
        <v>184</v>
      </c>
      <c r="D173" s="14"/>
      <c r="E173" s="124" t="s">
        <v>55</v>
      </c>
      <c r="F173" s="93">
        <f aca="true" t="shared" si="23" ref="F173:J175">F174</f>
        <v>5417.3</v>
      </c>
      <c r="G173" s="173">
        <f t="shared" si="23"/>
        <v>0</v>
      </c>
      <c r="H173" s="213">
        <f t="shared" si="23"/>
        <v>0</v>
      </c>
      <c r="I173" s="93">
        <f t="shared" si="23"/>
        <v>6661.4</v>
      </c>
      <c r="J173" s="93">
        <f t="shared" si="23"/>
        <v>6684.8</v>
      </c>
      <c r="K173" s="18"/>
      <c r="L173" s="2"/>
    </row>
    <row r="174" spans="1:12" ht="26.25" customHeight="1">
      <c r="A174" s="62" t="s">
        <v>60</v>
      </c>
      <c r="B174" s="8" t="s">
        <v>42</v>
      </c>
      <c r="C174" s="8" t="s">
        <v>294</v>
      </c>
      <c r="D174" s="8"/>
      <c r="E174" s="27" t="s">
        <v>295</v>
      </c>
      <c r="F174" s="92">
        <f t="shared" si="23"/>
        <v>5417.3</v>
      </c>
      <c r="G174" s="172">
        <f t="shared" si="23"/>
        <v>0</v>
      </c>
      <c r="H174" s="108">
        <f t="shared" si="23"/>
        <v>0</v>
      </c>
      <c r="I174" s="92">
        <f t="shared" si="23"/>
        <v>6661.4</v>
      </c>
      <c r="J174" s="92">
        <f t="shared" si="23"/>
        <v>6684.8</v>
      </c>
      <c r="K174" s="18"/>
      <c r="L174" s="2"/>
    </row>
    <row r="175" spans="1:12" ht="12.75" customHeight="1">
      <c r="A175" s="62" t="s">
        <v>60</v>
      </c>
      <c r="B175" s="8" t="s">
        <v>42</v>
      </c>
      <c r="C175" s="8" t="s">
        <v>294</v>
      </c>
      <c r="D175" s="8"/>
      <c r="E175" s="44" t="s">
        <v>206</v>
      </c>
      <c r="F175" s="92">
        <f>F176</f>
        <v>5417.3</v>
      </c>
      <c r="G175" s="172">
        <f t="shared" si="23"/>
        <v>0</v>
      </c>
      <c r="H175" s="108">
        <f t="shared" si="23"/>
        <v>0</v>
      </c>
      <c r="I175" s="92">
        <f t="shared" si="23"/>
        <v>6661.4</v>
      </c>
      <c r="J175" s="92">
        <f t="shared" si="23"/>
        <v>6684.8</v>
      </c>
      <c r="K175" s="18"/>
      <c r="L175" s="2"/>
    </row>
    <row r="176" spans="1:12" ht="15.75" customHeight="1">
      <c r="A176" s="62" t="s">
        <v>60</v>
      </c>
      <c r="B176" s="8" t="s">
        <v>42</v>
      </c>
      <c r="C176" s="8" t="s">
        <v>296</v>
      </c>
      <c r="D176" s="8"/>
      <c r="E176" s="27" t="s">
        <v>186</v>
      </c>
      <c r="F176" s="92">
        <f>F177</f>
        <v>5417.3</v>
      </c>
      <c r="G176" s="172">
        <f aca="true" t="shared" si="24" ref="G176:J177">G177</f>
        <v>0</v>
      </c>
      <c r="H176" s="108">
        <f t="shared" si="24"/>
        <v>0</v>
      </c>
      <c r="I176" s="92">
        <f t="shared" si="24"/>
        <v>6661.4</v>
      </c>
      <c r="J176" s="92">
        <f t="shared" si="24"/>
        <v>6684.8</v>
      </c>
      <c r="K176" s="18"/>
      <c r="L176" s="2"/>
    </row>
    <row r="177" spans="1:12" ht="79.5" customHeight="1">
      <c r="A177" s="62" t="s">
        <v>60</v>
      </c>
      <c r="B177" s="8" t="s">
        <v>42</v>
      </c>
      <c r="C177" s="8" t="s">
        <v>470</v>
      </c>
      <c r="D177" s="8"/>
      <c r="E177" s="44" t="s">
        <v>462</v>
      </c>
      <c r="F177" s="92">
        <f>F178</f>
        <v>5417.3</v>
      </c>
      <c r="G177" s="172">
        <f t="shared" si="24"/>
        <v>0</v>
      </c>
      <c r="H177" s="108">
        <f t="shared" si="24"/>
        <v>0</v>
      </c>
      <c r="I177" s="92">
        <f t="shared" si="24"/>
        <v>6661.4</v>
      </c>
      <c r="J177" s="92">
        <f t="shared" si="24"/>
        <v>6684.8</v>
      </c>
      <c r="K177" s="18"/>
      <c r="L177" s="2"/>
    </row>
    <row r="178" spans="1:12" ht="15.75" customHeight="1">
      <c r="A178" s="62" t="s">
        <v>60</v>
      </c>
      <c r="B178" s="8" t="s">
        <v>42</v>
      </c>
      <c r="C178" s="8" t="s">
        <v>470</v>
      </c>
      <c r="D178" s="42" t="s">
        <v>8</v>
      </c>
      <c r="E178" s="28" t="s">
        <v>9</v>
      </c>
      <c r="F178" s="92">
        <v>5417.3</v>
      </c>
      <c r="G178" s="98"/>
      <c r="H178" s="98"/>
      <c r="I178" s="92">
        <v>6661.4</v>
      </c>
      <c r="J178" s="92">
        <v>6684.8</v>
      </c>
      <c r="K178" s="18"/>
      <c r="L178" s="2"/>
    </row>
    <row r="179" spans="1:12" ht="37.5" customHeight="1" hidden="1">
      <c r="A179" s="62" t="s">
        <v>60</v>
      </c>
      <c r="B179" s="14" t="s">
        <v>42</v>
      </c>
      <c r="C179" s="14" t="s">
        <v>243</v>
      </c>
      <c r="D179" s="14"/>
      <c r="E179" s="26" t="s">
        <v>391</v>
      </c>
      <c r="F179" s="93">
        <f>F180</f>
        <v>0</v>
      </c>
      <c r="G179" s="173">
        <f>G180</f>
        <v>0</v>
      </c>
      <c r="H179" s="213">
        <f>H180</f>
        <v>0</v>
      </c>
      <c r="I179" s="93">
        <f>I180</f>
        <v>0</v>
      </c>
      <c r="J179" s="93">
        <f>J180</f>
        <v>0</v>
      </c>
      <c r="K179" s="18"/>
      <c r="L179" s="2"/>
    </row>
    <row r="180" spans="1:12" ht="26.25" customHeight="1" hidden="1">
      <c r="A180" s="62" t="s">
        <v>60</v>
      </c>
      <c r="B180" s="14" t="s">
        <v>42</v>
      </c>
      <c r="C180" s="14" t="s">
        <v>367</v>
      </c>
      <c r="D180" s="14"/>
      <c r="E180" s="29" t="s">
        <v>368</v>
      </c>
      <c r="F180" s="93">
        <f>F181+F185</f>
        <v>0</v>
      </c>
      <c r="G180" s="173">
        <f>G181+G185</f>
        <v>0</v>
      </c>
      <c r="H180" s="213">
        <f>H181+H185</f>
        <v>0</v>
      </c>
      <c r="I180" s="93">
        <f>I181+I185</f>
        <v>0</v>
      </c>
      <c r="J180" s="93">
        <f>J181+J185</f>
        <v>0</v>
      </c>
      <c r="K180" s="18"/>
      <c r="L180" s="2"/>
    </row>
    <row r="181" spans="1:12" ht="25.5" customHeight="1" hidden="1">
      <c r="A181" s="62" t="s">
        <v>60</v>
      </c>
      <c r="B181" s="8" t="s">
        <v>42</v>
      </c>
      <c r="C181" s="8" t="s">
        <v>369</v>
      </c>
      <c r="D181" s="8"/>
      <c r="E181" s="38" t="s">
        <v>370</v>
      </c>
      <c r="F181" s="92">
        <f>F182</f>
        <v>0</v>
      </c>
      <c r="G181" s="172">
        <f>G182</f>
        <v>0</v>
      </c>
      <c r="H181" s="108">
        <f>H182</f>
        <v>0</v>
      </c>
      <c r="I181" s="92">
        <f>I182</f>
        <v>0</v>
      </c>
      <c r="J181" s="92">
        <f>J182</f>
        <v>0</v>
      </c>
      <c r="K181" s="18"/>
      <c r="L181" s="2"/>
    </row>
    <row r="182" spans="1:12" ht="15" customHeight="1" hidden="1">
      <c r="A182" s="62" t="s">
        <v>60</v>
      </c>
      <c r="B182" s="8" t="s">
        <v>42</v>
      </c>
      <c r="C182" s="8" t="s">
        <v>371</v>
      </c>
      <c r="D182" s="8"/>
      <c r="E182" s="27" t="s">
        <v>186</v>
      </c>
      <c r="F182" s="92">
        <f aca="true" t="shared" si="25" ref="F182:J183">F183</f>
        <v>0</v>
      </c>
      <c r="G182" s="172">
        <f t="shared" si="25"/>
        <v>0</v>
      </c>
      <c r="H182" s="108">
        <f t="shared" si="25"/>
        <v>0</v>
      </c>
      <c r="I182" s="92">
        <f t="shared" si="25"/>
        <v>0</v>
      </c>
      <c r="J182" s="92">
        <f t="shared" si="25"/>
        <v>0</v>
      </c>
      <c r="K182" s="18"/>
      <c r="L182" s="2"/>
    </row>
    <row r="183" spans="1:12" ht="24.75" customHeight="1" hidden="1">
      <c r="A183" s="62" t="s">
        <v>60</v>
      </c>
      <c r="B183" s="8" t="s">
        <v>42</v>
      </c>
      <c r="C183" s="8" t="s">
        <v>372</v>
      </c>
      <c r="D183" s="8"/>
      <c r="E183" s="46" t="s">
        <v>373</v>
      </c>
      <c r="F183" s="92">
        <f t="shared" si="25"/>
        <v>0</v>
      </c>
      <c r="G183" s="172">
        <f t="shared" si="25"/>
        <v>0</v>
      </c>
      <c r="H183" s="108">
        <f t="shared" si="25"/>
        <v>0</v>
      </c>
      <c r="I183" s="92">
        <f t="shared" si="25"/>
        <v>0</v>
      </c>
      <c r="J183" s="92">
        <f t="shared" si="25"/>
        <v>0</v>
      </c>
      <c r="K183" s="18"/>
      <c r="L183" s="2"/>
    </row>
    <row r="184" spans="1:12" ht="24.75" customHeight="1" hidden="1">
      <c r="A184" s="62" t="s">
        <v>60</v>
      </c>
      <c r="B184" s="8" t="s">
        <v>42</v>
      </c>
      <c r="C184" s="8" t="s">
        <v>372</v>
      </c>
      <c r="D184" s="8" t="s">
        <v>50</v>
      </c>
      <c r="E184" s="28" t="s">
        <v>51</v>
      </c>
      <c r="F184" s="92"/>
      <c r="G184" s="98"/>
      <c r="H184" s="98"/>
      <c r="I184" s="92"/>
      <c r="J184" s="92"/>
      <c r="K184" s="18"/>
      <c r="L184" s="2"/>
    </row>
    <row r="185" spans="1:12" ht="16.5" customHeight="1" hidden="1">
      <c r="A185" s="62" t="s">
        <v>60</v>
      </c>
      <c r="B185" s="8" t="s">
        <v>42</v>
      </c>
      <c r="C185" s="8" t="s">
        <v>404</v>
      </c>
      <c r="D185" s="8"/>
      <c r="E185" s="28" t="s">
        <v>405</v>
      </c>
      <c r="F185" s="92">
        <f aca="true" t="shared" si="26" ref="F185:J187">F186</f>
        <v>0</v>
      </c>
      <c r="G185" s="172">
        <f t="shared" si="26"/>
        <v>0</v>
      </c>
      <c r="H185" s="108">
        <f t="shared" si="26"/>
        <v>0</v>
      </c>
      <c r="I185" s="92">
        <f t="shared" si="26"/>
        <v>0</v>
      </c>
      <c r="J185" s="92">
        <f t="shared" si="26"/>
        <v>0</v>
      </c>
      <c r="K185" s="18"/>
      <c r="L185" s="2"/>
    </row>
    <row r="186" spans="1:12" ht="23.25" customHeight="1" hidden="1">
      <c r="A186" s="62" t="s">
        <v>60</v>
      </c>
      <c r="B186" s="8" t="s">
        <v>42</v>
      </c>
      <c r="C186" s="8" t="s">
        <v>406</v>
      </c>
      <c r="D186" s="8"/>
      <c r="E186" s="28" t="s">
        <v>407</v>
      </c>
      <c r="F186" s="92">
        <f t="shared" si="26"/>
        <v>0</v>
      </c>
      <c r="G186" s="172">
        <f t="shared" si="26"/>
        <v>0</v>
      </c>
      <c r="H186" s="108">
        <f t="shared" si="26"/>
        <v>0</v>
      </c>
      <c r="I186" s="92">
        <f t="shared" si="26"/>
        <v>0</v>
      </c>
      <c r="J186" s="92">
        <f t="shared" si="26"/>
        <v>0</v>
      </c>
      <c r="K186" s="18"/>
      <c r="L186" s="2"/>
    </row>
    <row r="187" spans="1:12" ht="23.25" customHeight="1" hidden="1">
      <c r="A187" s="62" t="s">
        <v>60</v>
      </c>
      <c r="B187" s="8" t="s">
        <v>42</v>
      </c>
      <c r="C187" s="8" t="s">
        <v>408</v>
      </c>
      <c r="D187" s="8"/>
      <c r="E187" s="46" t="s">
        <v>409</v>
      </c>
      <c r="F187" s="92">
        <f t="shared" si="26"/>
        <v>0</v>
      </c>
      <c r="G187" s="172">
        <f t="shared" si="26"/>
        <v>0</v>
      </c>
      <c r="H187" s="108">
        <f t="shared" si="26"/>
        <v>0</v>
      </c>
      <c r="I187" s="92">
        <f t="shared" si="26"/>
        <v>0</v>
      </c>
      <c r="J187" s="92">
        <f t="shared" si="26"/>
        <v>0</v>
      </c>
      <c r="K187" s="18"/>
      <c r="L187" s="2"/>
    </row>
    <row r="188" spans="1:12" ht="23.25" customHeight="1" hidden="1">
      <c r="A188" s="62" t="s">
        <v>60</v>
      </c>
      <c r="B188" s="8" t="s">
        <v>42</v>
      </c>
      <c r="C188" s="8" t="s">
        <v>408</v>
      </c>
      <c r="D188" s="8" t="s">
        <v>50</v>
      </c>
      <c r="E188" s="28" t="s">
        <v>51</v>
      </c>
      <c r="F188" s="92"/>
      <c r="G188" s="98"/>
      <c r="H188" s="98"/>
      <c r="I188" s="92"/>
      <c r="J188" s="92"/>
      <c r="K188" s="18"/>
      <c r="L188" s="2"/>
    </row>
    <row r="189" spans="1:12" ht="12.75">
      <c r="A189" s="62" t="s">
        <v>60</v>
      </c>
      <c r="B189" s="14" t="s">
        <v>71</v>
      </c>
      <c r="C189" s="14"/>
      <c r="D189" s="14"/>
      <c r="E189" s="29" t="s">
        <v>73</v>
      </c>
      <c r="F189" s="93">
        <f>F190+F218+F263</f>
        <v>10847.8</v>
      </c>
      <c r="G189" s="173" t="e">
        <f>G190+G218+G263</f>
        <v>#REF!</v>
      </c>
      <c r="H189" s="213" t="e">
        <f>H190+H218+H263</f>
        <v>#REF!</v>
      </c>
      <c r="I189" s="93">
        <f>I190+I218+I263</f>
        <v>4898.7</v>
      </c>
      <c r="J189" s="93">
        <f>J190+J218+J263</f>
        <v>4786.1</v>
      </c>
      <c r="K189" s="18"/>
      <c r="L189" s="2"/>
    </row>
    <row r="190" spans="1:12" ht="12.75">
      <c r="A190" s="62" t="s">
        <v>60</v>
      </c>
      <c r="B190" s="14" t="s">
        <v>72</v>
      </c>
      <c r="C190" s="14"/>
      <c r="D190" s="14"/>
      <c r="E190" s="29" t="s">
        <v>74</v>
      </c>
      <c r="F190" s="93">
        <f>F191+F206+F200</f>
        <v>830.4</v>
      </c>
      <c r="G190" s="173" t="e">
        <f>G191+G206+G200</f>
        <v>#REF!</v>
      </c>
      <c r="H190" s="213" t="e">
        <f>H191+H206+H200</f>
        <v>#REF!</v>
      </c>
      <c r="I190" s="93">
        <f>I191+I206+I200</f>
        <v>252.7</v>
      </c>
      <c r="J190" s="93">
        <f>J191+J206+J200</f>
        <v>257.7</v>
      </c>
      <c r="K190" s="18"/>
      <c r="L190" s="2"/>
    </row>
    <row r="191" spans="1:12" ht="33.75">
      <c r="A191" s="62" t="s">
        <v>60</v>
      </c>
      <c r="B191" s="14" t="s">
        <v>72</v>
      </c>
      <c r="C191" s="14" t="s">
        <v>243</v>
      </c>
      <c r="D191" s="14"/>
      <c r="E191" s="29" t="s">
        <v>391</v>
      </c>
      <c r="F191" s="93">
        <f>F192</f>
        <v>622.4</v>
      </c>
      <c r="G191" s="173" t="e">
        <f aca="true" t="shared" si="27" ref="G191:J193">G192</f>
        <v>#REF!</v>
      </c>
      <c r="H191" s="213" t="e">
        <f t="shared" si="27"/>
        <v>#REF!</v>
      </c>
      <c r="I191" s="93">
        <f t="shared" si="27"/>
        <v>139.6</v>
      </c>
      <c r="J191" s="93">
        <f t="shared" si="27"/>
        <v>139.6</v>
      </c>
      <c r="K191" s="18"/>
      <c r="L191" s="2"/>
    </row>
    <row r="192" spans="1:12" ht="12.75">
      <c r="A192" s="62" t="s">
        <v>60</v>
      </c>
      <c r="B192" s="14" t="s">
        <v>72</v>
      </c>
      <c r="C192" s="14" t="s">
        <v>244</v>
      </c>
      <c r="D192" s="14"/>
      <c r="E192" s="124" t="s">
        <v>113</v>
      </c>
      <c r="F192" s="93">
        <f>F193</f>
        <v>622.4</v>
      </c>
      <c r="G192" s="173" t="e">
        <f t="shared" si="27"/>
        <v>#REF!</v>
      </c>
      <c r="H192" s="213" t="e">
        <f t="shared" si="27"/>
        <v>#REF!</v>
      </c>
      <c r="I192" s="93">
        <f t="shared" si="27"/>
        <v>139.6</v>
      </c>
      <c r="J192" s="93">
        <f t="shared" si="27"/>
        <v>139.6</v>
      </c>
      <c r="K192" s="18"/>
      <c r="L192" s="2"/>
    </row>
    <row r="193" spans="1:12" ht="33.75">
      <c r="A193" s="62" t="s">
        <v>60</v>
      </c>
      <c r="B193" s="8" t="s">
        <v>72</v>
      </c>
      <c r="C193" s="8" t="s">
        <v>245</v>
      </c>
      <c r="D193" s="8"/>
      <c r="E193" s="27" t="s">
        <v>76</v>
      </c>
      <c r="F193" s="92">
        <f>F194</f>
        <v>622.4</v>
      </c>
      <c r="G193" s="172" t="e">
        <f t="shared" si="27"/>
        <v>#REF!</v>
      </c>
      <c r="H193" s="108" t="e">
        <f t="shared" si="27"/>
        <v>#REF!</v>
      </c>
      <c r="I193" s="92">
        <f t="shared" si="27"/>
        <v>139.6</v>
      </c>
      <c r="J193" s="92">
        <f t="shared" si="27"/>
        <v>139.6</v>
      </c>
      <c r="K193" s="18"/>
      <c r="L193" s="2"/>
    </row>
    <row r="194" spans="1:12" ht="12.75">
      <c r="A194" s="62" t="s">
        <v>60</v>
      </c>
      <c r="B194" s="8" t="s">
        <v>72</v>
      </c>
      <c r="C194" s="8" t="s">
        <v>246</v>
      </c>
      <c r="D194" s="8"/>
      <c r="E194" s="27" t="s">
        <v>186</v>
      </c>
      <c r="F194" s="92">
        <f>F195+F197</f>
        <v>622.4</v>
      </c>
      <c r="G194" s="172" t="e">
        <f>G195+G197</f>
        <v>#REF!</v>
      </c>
      <c r="H194" s="108" t="e">
        <f>H195+H197</f>
        <v>#REF!</v>
      </c>
      <c r="I194" s="92">
        <f>I195+I197</f>
        <v>139.6</v>
      </c>
      <c r="J194" s="92">
        <f>J195+J197</f>
        <v>139.6</v>
      </c>
      <c r="K194" s="18"/>
      <c r="L194" s="2"/>
    </row>
    <row r="195" spans="1:12" ht="37.5" customHeight="1">
      <c r="A195" s="62" t="s">
        <v>60</v>
      </c>
      <c r="B195" s="8" t="s">
        <v>72</v>
      </c>
      <c r="C195" s="8" t="s">
        <v>247</v>
      </c>
      <c r="D195" s="8"/>
      <c r="E195" s="44" t="s">
        <v>114</v>
      </c>
      <c r="F195" s="92">
        <f>F196</f>
        <v>482.8</v>
      </c>
      <c r="G195" s="172" t="e">
        <f>G196</f>
        <v>#REF!</v>
      </c>
      <c r="H195" s="108" t="e">
        <f>H196</f>
        <v>#REF!</v>
      </c>
      <c r="I195" s="92">
        <f>I196</f>
        <v>0</v>
      </c>
      <c r="J195" s="92">
        <f>J196</f>
        <v>0</v>
      </c>
      <c r="K195" s="18"/>
      <c r="L195" s="2"/>
    </row>
    <row r="196" spans="1:12" ht="22.5">
      <c r="A196" s="62" t="s">
        <v>60</v>
      </c>
      <c r="B196" s="8" t="s">
        <v>72</v>
      </c>
      <c r="C196" s="8" t="s">
        <v>247</v>
      </c>
      <c r="D196" s="8" t="s">
        <v>50</v>
      </c>
      <c r="E196" s="28" t="s">
        <v>51</v>
      </c>
      <c r="F196" s="92">
        <f>250+232.8</f>
        <v>482.8</v>
      </c>
      <c r="G196" s="106" t="e">
        <f>#REF!</f>
        <v>#REF!</v>
      </c>
      <c r="H196" s="99" t="e">
        <f>#REF!</f>
        <v>#REF!</v>
      </c>
      <c r="I196" s="92"/>
      <c r="J196" s="92"/>
      <c r="K196" s="18">
        <v>232.8</v>
      </c>
      <c r="L196" s="2"/>
    </row>
    <row r="197" spans="1:12" ht="33.75">
      <c r="A197" s="62" t="s">
        <v>60</v>
      </c>
      <c r="B197" s="8" t="s">
        <v>72</v>
      </c>
      <c r="C197" s="8" t="s">
        <v>250</v>
      </c>
      <c r="D197" s="8"/>
      <c r="E197" s="89" t="s">
        <v>175</v>
      </c>
      <c r="F197" s="92">
        <f>F198</f>
        <v>139.6</v>
      </c>
      <c r="G197" s="172">
        <f>G198</f>
        <v>0</v>
      </c>
      <c r="H197" s="108">
        <f>H198</f>
        <v>0</v>
      </c>
      <c r="I197" s="92">
        <f>I198</f>
        <v>139.6</v>
      </c>
      <c r="J197" s="92">
        <f>J198</f>
        <v>139.6</v>
      </c>
      <c r="K197" s="18"/>
      <c r="L197" s="2"/>
    </row>
    <row r="198" spans="1:12" ht="22.5">
      <c r="A198" s="62" t="s">
        <v>60</v>
      </c>
      <c r="B198" s="8" t="s">
        <v>72</v>
      </c>
      <c r="C198" s="8" t="s">
        <v>250</v>
      </c>
      <c r="D198" s="8" t="s">
        <v>50</v>
      </c>
      <c r="E198" s="28" t="s">
        <v>359</v>
      </c>
      <c r="F198" s="92">
        <v>139.6</v>
      </c>
      <c r="G198" s="106"/>
      <c r="H198" s="99"/>
      <c r="I198" s="92">
        <v>139.6</v>
      </c>
      <c r="J198" s="92">
        <v>139.6</v>
      </c>
      <c r="K198" s="18"/>
      <c r="L198" s="2"/>
    </row>
    <row r="199" spans="1:12" ht="12.75">
      <c r="A199" s="62" t="s">
        <v>60</v>
      </c>
      <c r="B199" s="8" t="s">
        <v>72</v>
      </c>
      <c r="C199" s="8" t="s">
        <v>250</v>
      </c>
      <c r="D199" s="8" t="s">
        <v>53</v>
      </c>
      <c r="E199" s="28" t="s">
        <v>54</v>
      </c>
      <c r="F199" s="92"/>
      <c r="G199" s="106"/>
      <c r="H199" s="99"/>
      <c r="I199" s="92"/>
      <c r="J199" s="92"/>
      <c r="K199" s="18"/>
      <c r="L199" s="2"/>
    </row>
    <row r="200" spans="1:12" ht="22.5" hidden="1">
      <c r="A200" s="62" t="s">
        <v>60</v>
      </c>
      <c r="B200" s="14" t="s">
        <v>72</v>
      </c>
      <c r="C200" s="14" t="s">
        <v>187</v>
      </c>
      <c r="D200" s="8"/>
      <c r="E200" s="29" t="s">
        <v>356</v>
      </c>
      <c r="F200" s="93">
        <f aca="true" t="shared" si="28" ref="F200:J203">F201</f>
        <v>0</v>
      </c>
      <c r="G200" s="173">
        <f t="shared" si="28"/>
        <v>0</v>
      </c>
      <c r="H200" s="213">
        <f t="shared" si="28"/>
        <v>0</v>
      </c>
      <c r="I200" s="93">
        <f t="shared" si="28"/>
        <v>0</v>
      </c>
      <c r="J200" s="93">
        <f t="shared" si="28"/>
        <v>0</v>
      </c>
      <c r="K200" s="18"/>
      <c r="L200" s="2"/>
    </row>
    <row r="201" spans="1:12" ht="32.25" hidden="1">
      <c r="A201" s="62" t="s">
        <v>60</v>
      </c>
      <c r="B201" s="14" t="s">
        <v>72</v>
      </c>
      <c r="C201" s="14" t="s">
        <v>374</v>
      </c>
      <c r="D201" s="14"/>
      <c r="E201" s="124" t="s">
        <v>385</v>
      </c>
      <c r="F201" s="93">
        <f t="shared" si="28"/>
        <v>0</v>
      </c>
      <c r="G201" s="173">
        <f t="shared" si="28"/>
        <v>0</v>
      </c>
      <c r="H201" s="213">
        <f t="shared" si="28"/>
        <v>0</v>
      </c>
      <c r="I201" s="93">
        <f t="shared" si="28"/>
        <v>0</v>
      </c>
      <c r="J201" s="93">
        <f t="shared" si="28"/>
        <v>0</v>
      </c>
      <c r="K201" s="18"/>
      <c r="L201" s="2"/>
    </row>
    <row r="202" spans="1:12" ht="36.75" customHeight="1" hidden="1">
      <c r="A202" s="62" t="s">
        <v>60</v>
      </c>
      <c r="B202" s="8" t="s">
        <v>72</v>
      </c>
      <c r="C202" s="8" t="s">
        <v>375</v>
      </c>
      <c r="D202" s="8"/>
      <c r="E202" s="28" t="s">
        <v>384</v>
      </c>
      <c r="F202" s="92">
        <f t="shared" si="28"/>
        <v>0</v>
      </c>
      <c r="G202" s="172">
        <f t="shared" si="28"/>
        <v>0</v>
      </c>
      <c r="H202" s="108">
        <f t="shared" si="28"/>
        <v>0</v>
      </c>
      <c r="I202" s="92">
        <f t="shared" si="28"/>
        <v>0</v>
      </c>
      <c r="J202" s="92">
        <f t="shared" si="28"/>
        <v>0</v>
      </c>
      <c r="K202" s="18"/>
      <c r="L202" s="2"/>
    </row>
    <row r="203" spans="1:12" ht="12.75" hidden="1">
      <c r="A203" s="62" t="s">
        <v>60</v>
      </c>
      <c r="B203" s="8" t="s">
        <v>72</v>
      </c>
      <c r="C203" s="8" t="s">
        <v>377</v>
      </c>
      <c r="D203" s="8"/>
      <c r="E203" s="27" t="s">
        <v>186</v>
      </c>
      <c r="F203" s="92">
        <f t="shared" si="28"/>
        <v>0</v>
      </c>
      <c r="G203" s="172">
        <f t="shared" si="28"/>
        <v>0</v>
      </c>
      <c r="H203" s="108">
        <f t="shared" si="28"/>
        <v>0</v>
      </c>
      <c r="I203" s="92">
        <f t="shared" si="28"/>
        <v>0</v>
      </c>
      <c r="J203" s="92">
        <f t="shared" si="28"/>
        <v>0</v>
      </c>
      <c r="K203" s="18"/>
      <c r="L203" s="2"/>
    </row>
    <row r="204" spans="1:12" ht="12.75" hidden="1">
      <c r="A204" s="62" t="s">
        <v>60</v>
      </c>
      <c r="B204" s="8" t="s">
        <v>72</v>
      </c>
      <c r="C204" s="8" t="s">
        <v>378</v>
      </c>
      <c r="D204" s="8"/>
      <c r="E204" s="28" t="s">
        <v>376</v>
      </c>
      <c r="F204" s="92">
        <f>F205</f>
        <v>0</v>
      </c>
      <c r="G204" s="172">
        <f>G205</f>
        <v>0</v>
      </c>
      <c r="H204" s="108">
        <f>H205</f>
        <v>0</v>
      </c>
      <c r="I204" s="92">
        <f>I205</f>
        <v>0</v>
      </c>
      <c r="J204" s="92">
        <f>J205</f>
        <v>0</v>
      </c>
      <c r="K204" s="18"/>
      <c r="L204" s="2"/>
    </row>
    <row r="205" spans="1:12" ht="22.5" hidden="1">
      <c r="A205" s="62" t="s">
        <v>60</v>
      </c>
      <c r="B205" s="8" t="s">
        <v>72</v>
      </c>
      <c r="C205" s="8" t="s">
        <v>378</v>
      </c>
      <c r="D205" s="8" t="s">
        <v>69</v>
      </c>
      <c r="E205" s="27" t="s">
        <v>297</v>
      </c>
      <c r="F205" s="92"/>
      <c r="G205" s="98"/>
      <c r="H205" s="108"/>
      <c r="I205" s="92"/>
      <c r="J205" s="92"/>
      <c r="K205" s="18"/>
      <c r="L205" s="2"/>
    </row>
    <row r="206" spans="1:12" ht="45">
      <c r="A206" s="62" t="s">
        <v>60</v>
      </c>
      <c r="B206" s="14" t="s">
        <v>72</v>
      </c>
      <c r="C206" s="14" t="s">
        <v>320</v>
      </c>
      <c r="D206" s="14"/>
      <c r="E206" s="29" t="s">
        <v>402</v>
      </c>
      <c r="F206" s="93">
        <f>F207</f>
        <v>208</v>
      </c>
      <c r="G206" s="173">
        <f aca="true" t="shared" si="29" ref="G206:J208">G207</f>
        <v>0</v>
      </c>
      <c r="H206" s="213">
        <f t="shared" si="29"/>
        <v>0</v>
      </c>
      <c r="I206" s="93">
        <f t="shared" si="29"/>
        <v>113.1</v>
      </c>
      <c r="J206" s="93">
        <f t="shared" si="29"/>
        <v>118.1</v>
      </c>
      <c r="K206" s="18"/>
      <c r="L206" s="2"/>
    </row>
    <row r="207" spans="1:12" ht="32.25">
      <c r="A207" s="62" t="s">
        <v>60</v>
      </c>
      <c r="B207" s="14" t="s">
        <v>72</v>
      </c>
      <c r="C207" s="14" t="s">
        <v>321</v>
      </c>
      <c r="D207" s="14"/>
      <c r="E207" s="124" t="s">
        <v>403</v>
      </c>
      <c r="F207" s="93">
        <f>F208+F214</f>
        <v>208</v>
      </c>
      <c r="G207" s="93">
        <f>G208+G214</f>
        <v>0</v>
      </c>
      <c r="H207" s="93">
        <f>H208+H214</f>
        <v>0</v>
      </c>
      <c r="I207" s="93">
        <f>I208+I214</f>
        <v>113.1</v>
      </c>
      <c r="J207" s="93">
        <f>J208+J214</f>
        <v>118.1</v>
      </c>
      <c r="K207" s="18"/>
      <c r="L207" s="2"/>
    </row>
    <row r="208" spans="1:12" ht="22.5">
      <c r="A208" s="62" t="s">
        <v>60</v>
      </c>
      <c r="B208" s="8" t="s">
        <v>72</v>
      </c>
      <c r="C208" s="8" t="s">
        <v>322</v>
      </c>
      <c r="D208" s="8"/>
      <c r="E208" s="27" t="s">
        <v>314</v>
      </c>
      <c r="F208" s="92">
        <f>F209</f>
        <v>108</v>
      </c>
      <c r="G208" s="172">
        <f t="shared" si="29"/>
        <v>0</v>
      </c>
      <c r="H208" s="108">
        <f t="shared" si="29"/>
        <v>0</v>
      </c>
      <c r="I208" s="92">
        <f t="shared" si="29"/>
        <v>113.1</v>
      </c>
      <c r="J208" s="92">
        <f t="shared" si="29"/>
        <v>118.1</v>
      </c>
      <c r="K208" s="18"/>
      <c r="L208" s="2"/>
    </row>
    <row r="209" spans="1:12" ht="12.75">
      <c r="A209" s="62" t="s">
        <v>60</v>
      </c>
      <c r="B209" s="8" t="s">
        <v>72</v>
      </c>
      <c r="C209" s="8" t="s">
        <v>323</v>
      </c>
      <c r="D209" s="8"/>
      <c r="E209" s="27" t="s">
        <v>186</v>
      </c>
      <c r="F209" s="92">
        <f>F210+F212</f>
        <v>108</v>
      </c>
      <c r="G209" s="172">
        <f>G210+G212</f>
        <v>0</v>
      </c>
      <c r="H209" s="108">
        <f>H210+H212</f>
        <v>0</v>
      </c>
      <c r="I209" s="92">
        <f>I210+I212</f>
        <v>113.1</v>
      </c>
      <c r="J209" s="92">
        <f>J210+J212</f>
        <v>118.1</v>
      </c>
      <c r="K209" s="18"/>
      <c r="L209" s="2"/>
    </row>
    <row r="210" spans="1:12" ht="22.5" hidden="1">
      <c r="A210" s="62" t="s">
        <v>60</v>
      </c>
      <c r="B210" s="8" t="s">
        <v>72</v>
      </c>
      <c r="C210" s="8" t="s">
        <v>324</v>
      </c>
      <c r="D210" s="8"/>
      <c r="E210" s="44" t="s">
        <v>315</v>
      </c>
      <c r="F210" s="92">
        <f>F211</f>
        <v>0</v>
      </c>
      <c r="G210" s="172">
        <f>G211</f>
        <v>0</v>
      </c>
      <c r="H210" s="108">
        <f>H211</f>
        <v>0</v>
      </c>
      <c r="I210" s="92">
        <f>I211</f>
        <v>0</v>
      </c>
      <c r="J210" s="92">
        <f>J211</f>
        <v>0</v>
      </c>
      <c r="K210" s="18"/>
      <c r="L210" s="2"/>
    </row>
    <row r="211" spans="1:12" ht="22.5" hidden="1">
      <c r="A211" s="62" t="s">
        <v>60</v>
      </c>
      <c r="B211" s="8" t="s">
        <v>72</v>
      </c>
      <c r="C211" s="8" t="s">
        <v>324</v>
      </c>
      <c r="D211" s="8" t="s">
        <v>50</v>
      </c>
      <c r="E211" s="28" t="s">
        <v>51</v>
      </c>
      <c r="F211" s="92"/>
      <c r="G211" s="106"/>
      <c r="H211" s="98"/>
      <c r="I211" s="92"/>
      <c r="J211" s="92"/>
      <c r="K211" s="18"/>
      <c r="L211" s="2"/>
    </row>
    <row r="212" spans="1:12" ht="12.75">
      <c r="A212" s="62" t="s">
        <v>60</v>
      </c>
      <c r="B212" s="8" t="s">
        <v>72</v>
      </c>
      <c r="C212" s="8" t="s">
        <v>326</v>
      </c>
      <c r="D212" s="8"/>
      <c r="E212" s="44" t="s">
        <v>393</v>
      </c>
      <c r="F212" s="92">
        <f>F213</f>
        <v>108</v>
      </c>
      <c r="G212" s="172">
        <f>G213</f>
        <v>0</v>
      </c>
      <c r="H212" s="108">
        <f>H213</f>
        <v>0</v>
      </c>
      <c r="I212" s="92">
        <f>I213</f>
        <v>113.1</v>
      </c>
      <c r="J212" s="92">
        <f>J213</f>
        <v>118.1</v>
      </c>
      <c r="K212" s="18"/>
      <c r="L212" s="2"/>
    </row>
    <row r="213" spans="1:12" ht="22.5">
      <c r="A213" s="62" t="s">
        <v>60</v>
      </c>
      <c r="B213" s="8" t="s">
        <v>72</v>
      </c>
      <c r="C213" s="8" t="s">
        <v>326</v>
      </c>
      <c r="D213" s="8" t="s">
        <v>50</v>
      </c>
      <c r="E213" s="28" t="s">
        <v>51</v>
      </c>
      <c r="F213" s="92">
        <v>108</v>
      </c>
      <c r="G213" s="106"/>
      <c r="H213" s="98"/>
      <c r="I213" s="92">
        <v>113.1</v>
      </c>
      <c r="J213" s="92">
        <v>118.1</v>
      </c>
      <c r="K213" s="18"/>
      <c r="L213" s="2"/>
    </row>
    <row r="214" spans="1:12" ht="45">
      <c r="A214" s="62" t="s">
        <v>60</v>
      </c>
      <c r="B214" s="8" t="s">
        <v>72</v>
      </c>
      <c r="C214" s="8" t="s">
        <v>478</v>
      </c>
      <c r="D214" s="8"/>
      <c r="E214" s="27" t="s">
        <v>479</v>
      </c>
      <c r="F214" s="92">
        <f aca="true" t="shared" si="30" ref="F214:J216">F215</f>
        <v>100</v>
      </c>
      <c r="G214" s="92">
        <f t="shared" si="30"/>
        <v>0</v>
      </c>
      <c r="H214" s="92">
        <f t="shared" si="30"/>
        <v>0</v>
      </c>
      <c r="I214" s="92">
        <f t="shared" si="30"/>
        <v>0</v>
      </c>
      <c r="J214" s="92">
        <f t="shared" si="30"/>
        <v>0</v>
      </c>
      <c r="K214" s="18"/>
      <c r="L214" s="2"/>
    </row>
    <row r="215" spans="1:12" ht="12.75">
      <c r="A215" s="62" t="s">
        <v>60</v>
      </c>
      <c r="B215" s="8" t="s">
        <v>72</v>
      </c>
      <c r="C215" s="8" t="s">
        <v>480</v>
      </c>
      <c r="D215" s="8"/>
      <c r="E215" s="27" t="s">
        <v>186</v>
      </c>
      <c r="F215" s="92">
        <f t="shared" si="30"/>
        <v>100</v>
      </c>
      <c r="G215" s="92">
        <f t="shared" si="30"/>
        <v>0</v>
      </c>
      <c r="H215" s="92">
        <f t="shared" si="30"/>
        <v>0</v>
      </c>
      <c r="I215" s="92">
        <f t="shared" si="30"/>
        <v>0</v>
      </c>
      <c r="J215" s="92">
        <f t="shared" si="30"/>
        <v>0</v>
      </c>
      <c r="K215" s="18"/>
      <c r="L215" s="2"/>
    </row>
    <row r="216" spans="1:12" ht="12.75">
      <c r="A216" s="62" t="s">
        <v>60</v>
      </c>
      <c r="B216" s="8" t="s">
        <v>72</v>
      </c>
      <c r="C216" s="8" t="s">
        <v>481</v>
      </c>
      <c r="D216" s="8"/>
      <c r="E216" s="44" t="s">
        <v>482</v>
      </c>
      <c r="F216" s="92">
        <f t="shared" si="30"/>
        <v>100</v>
      </c>
      <c r="G216" s="92">
        <f t="shared" si="30"/>
        <v>0</v>
      </c>
      <c r="H216" s="92">
        <f t="shared" si="30"/>
        <v>0</v>
      </c>
      <c r="I216" s="92">
        <f t="shared" si="30"/>
        <v>0</v>
      </c>
      <c r="J216" s="92">
        <f t="shared" si="30"/>
        <v>0</v>
      </c>
      <c r="K216" s="18"/>
      <c r="L216" s="2"/>
    </row>
    <row r="217" spans="1:12" ht="22.5">
      <c r="A217" s="62" t="s">
        <v>60</v>
      </c>
      <c r="B217" s="8" t="s">
        <v>72</v>
      </c>
      <c r="C217" s="8" t="s">
        <v>481</v>
      </c>
      <c r="D217" s="8" t="s">
        <v>50</v>
      </c>
      <c r="E217" s="28" t="s">
        <v>51</v>
      </c>
      <c r="F217" s="92">
        <v>100</v>
      </c>
      <c r="G217" s="98"/>
      <c r="H217" s="98"/>
      <c r="I217" s="92"/>
      <c r="J217" s="92"/>
      <c r="K217" s="18">
        <v>100</v>
      </c>
      <c r="L217" s="2"/>
    </row>
    <row r="218" spans="1:12" ht="11.25" customHeight="1">
      <c r="A218" s="62" t="s">
        <v>60</v>
      </c>
      <c r="B218" s="14" t="s">
        <v>77</v>
      </c>
      <c r="C218" s="14"/>
      <c r="D218" s="8"/>
      <c r="E218" s="29" t="s">
        <v>78</v>
      </c>
      <c r="F218" s="93">
        <f>F219+F230</f>
        <v>641.5</v>
      </c>
      <c r="G218" s="173" t="e">
        <f>G219+G230</f>
        <v>#REF!</v>
      </c>
      <c r="H218" s="213" t="e">
        <f>H219+H230</f>
        <v>#REF!</v>
      </c>
      <c r="I218" s="93">
        <f>I219+I230</f>
        <v>150</v>
      </c>
      <c r="J218" s="93">
        <f>J219+J230</f>
        <v>150</v>
      </c>
      <c r="K218" s="36"/>
      <c r="L218" s="2"/>
    </row>
    <row r="219" spans="1:12" ht="33.75">
      <c r="A219" s="62" t="s">
        <v>60</v>
      </c>
      <c r="B219" s="14" t="s">
        <v>77</v>
      </c>
      <c r="C219" s="14" t="s">
        <v>243</v>
      </c>
      <c r="D219" s="14"/>
      <c r="E219" s="29" t="s">
        <v>391</v>
      </c>
      <c r="F219" s="93">
        <f aca="true" t="shared" si="31" ref="F219:J221">F220</f>
        <v>185</v>
      </c>
      <c r="G219" s="173" t="e">
        <f t="shared" si="31"/>
        <v>#REF!</v>
      </c>
      <c r="H219" s="213" t="e">
        <f t="shared" si="31"/>
        <v>#REF!</v>
      </c>
      <c r="I219" s="93">
        <f t="shared" si="31"/>
        <v>150</v>
      </c>
      <c r="J219" s="93">
        <f t="shared" si="31"/>
        <v>150</v>
      </c>
      <c r="K219" s="34"/>
      <c r="L219" s="2"/>
    </row>
    <row r="220" spans="1:12" ht="27.75" customHeight="1">
      <c r="A220" s="62" t="s">
        <v>60</v>
      </c>
      <c r="B220" s="14" t="s">
        <v>77</v>
      </c>
      <c r="C220" s="14" t="s">
        <v>255</v>
      </c>
      <c r="D220" s="14"/>
      <c r="E220" s="124" t="s">
        <v>120</v>
      </c>
      <c r="F220" s="93">
        <f t="shared" si="31"/>
        <v>185</v>
      </c>
      <c r="G220" s="173" t="e">
        <f t="shared" si="31"/>
        <v>#REF!</v>
      </c>
      <c r="H220" s="213" t="e">
        <f t="shared" si="31"/>
        <v>#REF!</v>
      </c>
      <c r="I220" s="93">
        <f t="shared" si="31"/>
        <v>150</v>
      </c>
      <c r="J220" s="93">
        <f t="shared" si="31"/>
        <v>150</v>
      </c>
      <c r="K220" s="18"/>
      <c r="L220" s="2"/>
    </row>
    <row r="221" spans="1:12" ht="26.25" customHeight="1">
      <c r="A221" s="62" t="s">
        <v>60</v>
      </c>
      <c r="B221" s="8" t="s">
        <v>77</v>
      </c>
      <c r="C221" s="8" t="s">
        <v>256</v>
      </c>
      <c r="D221" s="8"/>
      <c r="E221" s="46" t="s">
        <v>87</v>
      </c>
      <c r="F221" s="92">
        <f t="shared" si="31"/>
        <v>185</v>
      </c>
      <c r="G221" s="172" t="e">
        <f t="shared" si="31"/>
        <v>#REF!</v>
      </c>
      <c r="H221" s="108" t="e">
        <f t="shared" si="31"/>
        <v>#REF!</v>
      </c>
      <c r="I221" s="92">
        <f t="shared" si="31"/>
        <v>150</v>
      </c>
      <c r="J221" s="92">
        <f t="shared" si="31"/>
        <v>150</v>
      </c>
      <c r="K221" s="18"/>
      <c r="L221" s="2"/>
    </row>
    <row r="222" spans="1:12" ht="13.5" customHeight="1">
      <c r="A222" s="62" t="s">
        <v>60</v>
      </c>
      <c r="B222" s="8" t="s">
        <v>77</v>
      </c>
      <c r="C222" s="8" t="s">
        <v>257</v>
      </c>
      <c r="D222" s="8"/>
      <c r="E222" s="27" t="s">
        <v>186</v>
      </c>
      <c r="F222" s="92">
        <f>F223+F226+F228</f>
        <v>185</v>
      </c>
      <c r="G222" s="172" t="e">
        <f>G223+G226+G228</f>
        <v>#REF!</v>
      </c>
      <c r="H222" s="108" t="e">
        <f>H223+H226+H228</f>
        <v>#REF!</v>
      </c>
      <c r="I222" s="92">
        <f>I223+I226+I228</f>
        <v>150</v>
      </c>
      <c r="J222" s="92">
        <f>J223+J226+J228</f>
        <v>150</v>
      </c>
      <c r="K222" s="18"/>
      <c r="L222" s="2"/>
    </row>
    <row r="223" spans="1:12" ht="13.5" customHeight="1" hidden="1">
      <c r="A223" s="62" t="s">
        <v>60</v>
      </c>
      <c r="B223" s="8" t="s">
        <v>77</v>
      </c>
      <c r="C223" s="8" t="s">
        <v>400</v>
      </c>
      <c r="D223" s="8"/>
      <c r="E223" s="44" t="s">
        <v>401</v>
      </c>
      <c r="F223" s="92">
        <f>F224+F225</f>
        <v>0</v>
      </c>
      <c r="G223" s="172" t="e">
        <f>G224+G225</f>
        <v>#REF!</v>
      </c>
      <c r="H223" s="108" t="e">
        <f>H224+H225</f>
        <v>#REF!</v>
      </c>
      <c r="I223" s="92">
        <f>I224+I225</f>
        <v>0</v>
      </c>
      <c r="J223" s="92">
        <f>J224+J225</f>
        <v>0</v>
      </c>
      <c r="K223" s="18"/>
      <c r="L223" s="2"/>
    </row>
    <row r="224" spans="1:12" ht="25.5" customHeight="1" hidden="1">
      <c r="A224" s="62" t="s">
        <v>60</v>
      </c>
      <c r="B224" s="8" t="s">
        <v>77</v>
      </c>
      <c r="C224" s="8" t="s">
        <v>400</v>
      </c>
      <c r="D224" s="8" t="s">
        <v>50</v>
      </c>
      <c r="E224" s="28" t="s">
        <v>51</v>
      </c>
      <c r="F224" s="92"/>
      <c r="G224" s="106" t="e">
        <f>#REF!</f>
        <v>#REF!</v>
      </c>
      <c r="H224" s="99" t="e">
        <f>#REF!</f>
        <v>#REF!</v>
      </c>
      <c r="I224" s="92"/>
      <c r="J224" s="92"/>
      <c r="K224" s="18"/>
      <c r="L224" s="2"/>
    </row>
    <row r="225" spans="1:12" ht="22.5" hidden="1">
      <c r="A225" s="62" t="s">
        <v>60</v>
      </c>
      <c r="B225" s="8" t="s">
        <v>77</v>
      </c>
      <c r="C225" s="8" t="s">
        <v>400</v>
      </c>
      <c r="D225" s="8" t="s">
        <v>69</v>
      </c>
      <c r="E225" s="27" t="s">
        <v>297</v>
      </c>
      <c r="F225" s="92"/>
      <c r="G225" s="98"/>
      <c r="H225" s="98"/>
      <c r="I225" s="92"/>
      <c r="J225" s="92"/>
      <c r="K225" s="18"/>
      <c r="L225" s="2"/>
    </row>
    <row r="226" spans="1:12" ht="22.5">
      <c r="A226" s="62" t="s">
        <v>60</v>
      </c>
      <c r="B226" s="8" t="s">
        <v>77</v>
      </c>
      <c r="C226" s="8" t="s">
        <v>398</v>
      </c>
      <c r="D226" s="8"/>
      <c r="E226" s="44" t="s">
        <v>399</v>
      </c>
      <c r="F226" s="92">
        <f>F227</f>
        <v>185</v>
      </c>
      <c r="G226" s="172">
        <f>G227</f>
        <v>0</v>
      </c>
      <c r="H226" s="108">
        <f>H227</f>
        <v>0</v>
      </c>
      <c r="I226" s="92">
        <f>I227</f>
        <v>150</v>
      </c>
      <c r="J226" s="92">
        <f>J227</f>
        <v>150</v>
      </c>
      <c r="K226" s="18"/>
      <c r="L226" s="2"/>
    </row>
    <row r="227" spans="1:12" ht="22.5">
      <c r="A227" s="62" t="s">
        <v>60</v>
      </c>
      <c r="B227" s="8" t="s">
        <v>77</v>
      </c>
      <c r="C227" s="8" t="s">
        <v>398</v>
      </c>
      <c r="D227" s="8" t="s">
        <v>50</v>
      </c>
      <c r="E227" s="28" t="s">
        <v>51</v>
      </c>
      <c r="F227" s="92">
        <f>150+35</f>
        <v>185</v>
      </c>
      <c r="G227" s="98"/>
      <c r="H227" s="98"/>
      <c r="I227" s="92">
        <v>150</v>
      </c>
      <c r="J227" s="92">
        <v>150</v>
      </c>
      <c r="K227" s="18">
        <v>35</v>
      </c>
      <c r="L227" s="2"/>
    </row>
    <row r="228" spans="1:12" ht="12.75">
      <c r="A228" s="62" t="s">
        <v>60</v>
      </c>
      <c r="B228" s="8" t="s">
        <v>77</v>
      </c>
      <c r="C228" s="8" t="s">
        <v>411</v>
      </c>
      <c r="D228" s="8"/>
      <c r="E228" s="44" t="s">
        <v>410</v>
      </c>
      <c r="F228" s="92">
        <f>F229</f>
        <v>0</v>
      </c>
      <c r="G228" s="172">
        <f>G229</f>
        <v>0</v>
      </c>
      <c r="H228" s="108">
        <f>H229</f>
        <v>0</v>
      </c>
      <c r="I228" s="92">
        <f>I229</f>
        <v>0</v>
      </c>
      <c r="J228" s="92">
        <f>J229</f>
        <v>0</v>
      </c>
      <c r="K228" s="18"/>
      <c r="L228" s="2"/>
    </row>
    <row r="229" spans="1:12" ht="22.5">
      <c r="A229" s="62" t="s">
        <v>60</v>
      </c>
      <c r="B229" s="8" t="s">
        <v>77</v>
      </c>
      <c r="C229" s="8" t="s">
        <v>411</v>
      </c>
      <c r="D229" s="8" t="s">
        <v>50</v>
      </c>
      <c r="E229" s="28" t="s">
        <v>51</v>
      </c>
      <c r="F229" s="92"/>
      <c r="G229" s="98"/>
      <c r="H229" s="98"/>
      <c r="I229" s="92"/>
      <c r="J229" s="92"/>
      <c r="K229" s="18"/>
      <c r="L229" s="2"/>
    </row>
    <row r="230" spans="1:12" ht="22.5">
      <c r="A230" s="62" t="s">
        <v>60</v>
      </c>
      <c r="B230" s="14" t="s">
        <v>77</v>
      </c>
      <c r="C230" s="14" t="s">
        <v>258</v>
      </c>
      <c r="D230" s="14"/>
      <c r="E230" s="80" t="s">
        <v>392</v>
      </c>
      <c r="F230" s="93">
        <f>F231</f>
        <v>456.50000000000006</v>
      </c>
      <c r="G230" s="173" t="e">
        <f>G231</f>
        <v>#REF!</v>
      </c>
      <c r="H230" s="213" t="e">
        <f>H231</f>
        <v>#REF!</v>
      </c>
      <c r="I230" s="93">
        <f>I231</f>
        <v>0</v>
      </c>
      <c r="J230" s="93">
        <f>J231</f>
        <v>0</v>
      </c>
      <c r="K230" s="18"/>
      <c r="L230" s="2"/>
    </row>
    <row r="231" spans="1:12" ht="12.75">
      <c r="A231" s="62" t="s">
        <v>60</v>
      </c>
      <c r="B231" s="14" t="s">
        <v>77</v>
      </c>
      <c r="C231" s="14" t="s">
        <v>259</v>
      </c>
      <c r="D231" s="14"/>
      <c r="E231" s="124" t="s">
        <v>142</v>
      </c>
      <c r="F231" s="93">
        <f>F232+F241+F251</f>
        <v>456.50000000000006</v>
      </c>
      <c r="G231" s="173" t="e">
        <f>G232+G241+G251</f>
        <v>#REF!</v>
      </c>
      <c r="H231" s="213" t="e">
        <f>H232+H241+H251</f>
        <v>#REF!</v>
      </c>
      <c r="I231" s="93">
        <f>I232+I241+I251</f>
        <v>0</v>
      </c>
      <c r="J231" s="93">
        <f>J232+J241+J251</f>
        <v>0</v>
      </c>
      <c r="K231" s="18"/>
      <c r="L231" s="2"/>
    </row>
    <row r="232" spans="1:12" ht="22.5" hidden="1">
      <c r="A232" s="62" t="s">
        <v>60</v>
      </c>
      <c r="B232" s="8" t="s">
        <v>77</v>
      </c>
      <c r="C232" s="8" t="s">
        <v>260</v>
      </c>
      <c r="D232" s="8"/>
      <c r="E232" s="27" t="s">
        <v>173</v>
      </c>
      <c r="F232" s="92">
        <f>F233</f>
        <v>0</v>
      </c>
      <c r="G232" s="172">
        <f>G233</f>
        <v>0</v>
      </c>
      <c r="H232" s="108">
        <f>H233</f>
        <v>0</v>
      </c>
      <c r="I232" s="92">
        <f>I233</f>
        <v>0</v>
      </c>
      <c r="J232" s="92">
        <f>J233</f>
        <v>0</v>
      </c>
      <c r="K232" s="18"/>
      <c r="L232" s="2"/>
    </row>
    <row r="233" spans="1:12" ht="12.75" hidden="1">
      <c r="A233" s="62" t="s">
        <v>60</v>
      </c>
      <c r="B233" s="8" t="s">
        <v>77</v>
      </c>
      <c r="C233" s="8" t="s">
        <v>261</v>
      </c>
      <c r="D233" s="8"/>
      <c r="E233" s="27" t="s">
        <v>186</v>
      </c>
      <c r="F233" s="92">
        <f>F234+F236+F238</f>
        <v>0</v>
      </c>
      <c r="G233" s="172">
        <f>G234+G236+G238</f>
        <v>0</v>
      </c>
      <c r="H233" s="108">
        <f>H234+H236+H238</f>
        <v>0</v>
      </c>
      <c r="I233" s="92">
        <f>I234+I236+I238</f>
        <v>0</v>
      </c>
      <c r="J233" s="92">
        <f>J234+J236+J238</f>
        <v>0</v>
      </c>
      <c r="K233" s="18"/>
      <c r="L233" s="2"/>
    </row>
    <row r="234" spans="1:12" ht="27.75" customHeight="1" hidden="1">
      <c r="A234" s="62" t="s">
        <v>60</v>
      </c>
      <c r="B234" s="8" t="s">
        <v>77</v>
      </c>
      <c r="C234" s="8" t="s">
        <v>262</v>
      </c>
      <c r="D234" s="8"/>
      <c r="E234" s="75" t="s">
        <v>169</v>
      </c>
      <c r="F234" s="92">
        <f>F235</f>
        <v>0</v>
      </c>
      <c r="G234" s="172">
        <f>G235</f>
        <v>0</v>
      </c>
      <c r="H234" s="108">
        <f>H235</f>
        <v>0</v>
      </c>
      <c r="I234" s="92">
        <f>I235</f>
        <v>0</v>
      </c>
      <c r="J234" s="92">
        <f>J235</f>
        <v>0</v>
      </c>
      <c r="K234" s="18"/>
      <c r="L234" s="2"/>
    </row>
    <row r="235" spans="1:12" ht="22.5" hidden="1">
      <c r="A235" s="62" t="s">
        <v>60</v>
      </c>
      <c r="B235" s="8" t="s">
        <v>77</v>
      </c>
      <c r="C235" s="8" t="s">
        <v>262</v>
      </c>
      <c r="D235" s="8" t="s">
        <v>50</v>
      </c>
      <c r="E235" s="28" t="s">
        <v>359</v>
      </c>
      <c r="F235" s="92"/>
      <c r="G235" s="172">
        <f>100+50+1200-1200-150</f>
        <v>0</v>
      </c>
      <c r="H235" s="108">
        <f>100+50+1200-1200-150</f>
        <v>0</v>
      </c>
      <c r="I235" s="92"/>
      <c r="J235" s="92"/>
      <c r="K235" s="18"/>
      <c r="L235" s="2"/>
    </row>
    <row r="236" spans="1:12" ht="26.25" customHeight="1" hidden="1">
      <c r="A236" s="62" t="s">
        <v>60</v>
      </c>
      <c r="B236" s="8" t="s">
        <v>77</v>
      </c>
      <c r="C236" s="8" t="s">
        <v>328</v>
      </c>
      <c r="D236" s="8"/>
      <c r="E236" s="44" t="s">
        <v>329</v>
      </c>
      <c r="F236" s="92">
        <f>F237</f>
        <v>0</v>
      </c>
      <c r="G236" s="172">
        <f>G237</f>
        <v>0</v>
      </c>
      <c r="H236" s="108">
        <f>H237</f>
        <v>0</v>
      </c>
      <c r="I236" s="92">
        <f>I237</f>
        <v>0</v>
      </c>
      <c r="J236" s="92">
        <f>J237</f>
        <v>0</v>
      </c>
      <c r="K236" s="18"/>
      <c r="L236" s="2"/>
    </row>
    <row r="237" spans="1:12" ht="22.5" hidden="1">
      <c r="A237" s="62" t="s">
        <v>60</v>
      </c>
      <c r="B237" s="8" t="s">
        <v>77</v>
      </c>
      <c r="C237" s="8" t="s">
        <v>328</v>
      </c>
      <c r="D237" s="8" t="s">
        <v>50</v>
      </c>
      <c r="E237" s="28" t="s">
        <v>359</v>
      </c>
      <c r="F237" s="92"/>
      <c r="G237" s="106"/>
      <c r="H237" s="98"/>
      <c r="I237" s="92"/>
      <c r="J237" s="92"/>
      <c r="K237" s="18"/>
      <c r="L237" s="2"/>
    </row>
    <row r="238" spans="1:12" ht="22.5" hidden="1">
      <c r="A238" s="62" t="s">
        <v>60</v>
      </c>
      <c r="B238" s="8" t="s">
        <v>77</v>
      </c>
      <c r="C238" s="8" t="s">
        <v>335</v>
      </c>
      <c r="D238" s="8"/>
      <c r="E238" s="27" t="s">
        <v>337</v>
      </c>
      <c r="F238" s="92">
        <f>F239</f>
        <v>0</v>
      </c>
      <c r="G238" s="172">
        <f aca="true" t="shared" si="32" ref="G238:J239">G239</f>
        <v>0</v>
      </c>
      <c r="H238" s="108">
        <f t="shared" si="32"/>
        <v>0</v>
      </c>
      <c r="I238" s="92">
        <f t="shared" si="32"/>
        <v>0</v>
      </c>
      <c r="J238" s="92">
        <f t="shared" si="32"/>
        <v>0</v>
      </c>
      <c r="K238" s="18"/>
      <c r="L238" s="2"/>
    </row>
    <row r="239" spans="1:12" ht="12.75" hidden="1">
      <c r="A239" s="62" t="s">
        <v>60</v>
      </c>
      <c r="B239" s="8" t="s">
        <v>77</v>
      </c>
      <c r="C239" s="8" t="s">
        <v>336</v>
      </c>
      <c r="D239" s="8"/>
      <c r="E239" s="27" t="s">
        <v>58</v>
      </c>
      <c r="F239" s="92">
        <f>F240</f>
        <v>0</v>
      </c>
      <c r="G239" s="172">
        <f t="shared" si="32"/>
        <v>0</v>
      </c>
      <c r="H239" s="108">
        <f t="shared" si="32"/>
        <v>0</v>
      </c>
      <c r="I239" s="92">
        <f t="shared" si="32"/>
        <v>0</v>
      </c>
      <c r="J239" s="92">
        <f t="shared" si="32"/>
        <v>0</v>
      </c>
      <c r="K239" s="18"/>
      <c r="L239" s="2"/>
    </row>
    <row r="240" spans="1:12" ht="22.5" hidden="1">
      <c r="A240" s="62" t="s">
        <v>60</v>
      </c>
      <c r="B240" s="8" t="s">
        <v>77</v>
      </c>
      <c r="C240" s="8" t="s">
        <v>336</v>
      </c>
      <c r="D240" s="8" t="s">
        <v>50</v>
      </c>
      <c r="E240" s="28" t="s">
        <v>51</v>
      </c>
      <c r="F240" s="92"/>
      <c r="G240" s="106"/>
      <c r="H240" s="98"/>
      <c r="I240" s="92"/>
      <c r="J240" s="92"/>
      <c r="K240" s="18"/>
      <c r="L240" s="2"/>
    </row>
    <row r="241" spans="1:12" ht="12.75" hidden="1">
      <c r="A241" s="62" t="s">
        <v>60</v>
      </c>
      <c r="B241" s="8" t="s">
        <v>77</v>
      </c>
      <c r="C241" s="8" t="s">
        <v>263</v>
      </c>
      <c r="D241" s="8"/>
      <c r="E241" s="54" t="s">
        <v>174</v>
      </c>
      <c r="F241" s="109">
        <f>F242</f>
        <v>0</v>
      </c>
      <c r="G241" s="194" t="e">
        <f>G242</f>
        <v>#REF!</v>
      </c>
      <c r="H241" s="112" t="e">
        <f>H242</f>
        <v>#REF!</v>
      </c>
      <c r="I241" s="109">
        <f>I242</f>
        <v>0</v>
      </c>
      <c r="J241" s="109">
        <f>J242</f>
        <v>0</v>
      </c>
      <c r="K241" s="18"/>
      <c r="L241" s="2"/>
    </row>
    <row r="242" spans="1:12" ht="12.75" hidden="1">
      <c r="A242" s="62" t="s">
        <v>60</v>
      </c>
      <c r="B242" s="8" t="s">
        <v>77</v>
      </c>
      <c r="C242" s="8" t="s">
        <v>264</v>
      </c>
      <c r="D242" s="8"/>
      <c r="E242" s="27" t="s">
        <v>186</v>
      </c>
      <c r="F242" s="109">
        <f>F243+F245+F248</f>
        <v>0</v>
      </c>
      <c r="G242" s="194" t="e">
        <f>G243+G245+G248</f>
        <v>#REF!</v>
      </c>
      <c r="H242" s="112" t="e">
        <f>H243+H245+H248</f>
        <v>#REF!</v>
      </c>
      <c r="I242" s="109">
        <f>I243+I245+I248</f>
        <v>0</v>
      </c>
      <c r="J242" s="109">
        <f>J243+J245+J248</f>
        <v>0</v>
      </c>
      <c r="K242" s="18"/>
      <c r="L242" s="2"/>
    </row>
    <row r="243" spans="1:12" ht="12.75" hidden="1">
      <c r="A243" s="62" t="s">
        <v>60</v>
      </c>
      <c r="B243" s="8" t="s">
        <v>77</v>
      </c>
      <c r="C243" s="8" t="s">
        <v>265</v>
      </c>
      <c r="D243" s="8"/>
      <c r="E243" s="46" t="s">
        <v>298</v>
      </c>
      <c r="F243" s="109">
        <f>F244</f>
        <v>0</v>
      </c>
      <c r="G243" s="194" t="e">
        <f>G244</f>
        <v>#REF!</v>
      </c>
      <c r="H243" s="112" t="e">
        <f>H244</f>
        <v>#REF!</v>
      </c>
      <c r="I243" s="109">
        <f>I244</f>
        <v>0</v>
      </c>
      <c r="J243" s="109">
        <f>J244</f>
        <v>0</v>
      </c>
      <c r="K243" s="18"/>
      <c r="L243" s="2"/>
    </row>
    <row r="244" spans="1:12" ht="22.5" hidden="1">
      <c r="A244" s="62" t="s">
        <v>60</v>
      </c>
      <c r="B244" s="8" t="s">
        <v>77</v>
      </c>
      <c r="C244" s="8" t="s">
        <v>265</v>
      </c>
      <c r="D244" s="8" t="s">
        <v>69</v>
      </c>
      <c r="E244" s="27" t="s">
        <v>297</v>
      </c>
      <c r="F244" s="109"/>
      <c r="G244" s="110" t="e">
        <f>#REF!</f>
        <v>#REF!</v>
      </c>
      <c r="H244" s="111" t="e">
        <f>#REF!</f>
        <v>#REF!</v>
      </c>
      <c r="I244" s="109"/>
      <c r="J244" s="109"/>
      <c r="K244" s="18"/>
      <c r="L244" s="2"/>
    </row>
    <row r="245" spans="1:12" ht="22.5" hidden="1">
      <c r="A245" s="62" t="s">
        <v>60</v>
      </c>
      <c r="B245" s="8" t="s">
        <v>77</v>
      </c>
      <c r="C245" s="8" t="s">
        <v>266</v>
      </c>
      <c r="D245" s="8"/>
      <c r="E245" s="27" t="s">
        <v>178</v>
      </c>
      <c r="F245" s="109">
        <f>F246</f>
        <v>0</v>
      </c>
      <c r="G245" s="110" t="e">
        <f>G247</f>
        <v>#REF!</v>
      </c>
      <c r="H245" s="112" t="e">
        <f>H247</f>
        <v>#REF!</v>
      </c>
      <c r="I245" s="109"/>
      <c r="J245" s="109"/>
      <c r="K245" s="18"/>
      <c r="L245" s="2"/>
    </row>
    <row r="246" spans="1:12" ht="12.75" hidden="1">
      <c r="A246" s="62" t="s">
        <v>60</v>
      </c>
      <c r="B246" s="8" t="s">
        <v>77</v>
      </c>
      <c r="C246" s="8" t="s">
        <v>267</v>
      </c>
      <c r="D246" s="8"/>
      <c r="E246" s="27" t="s">
        <v>58</v>
      </c>
      <c r="F246" s="109">
        <f>F247</f>
        <v>0</v>
      </c>
      <c r="G246" s="110"/>
      <c r="H246" s="112"/>
      <c r="I246" s="109"/>
      <c r="J246" s="109"/>
      <c r="K246" s="18"/>
      <c r="L246" s="2"/>
    </row>
    <row r="247" spans="1:12" ht="22.5" hidden="1">
      <c r="A247" s="62" t="s">
        <v>60</v>
      </c>
      <c r="B247" s="8" t="s">
        <v>77</v>
      </c>
      <c r="C247" s="8" t="s">
        <v>267</v>
      </c>
      <c r="D247" s="8" t="s">
        <v>50</v>
      </c>
      <c r="E247" s="28" t="s">
        <v>51</v>
      </c>
      <c r="F247" s="109"/>
      <c r="G247" s="110" t="e">
        <f>#REF!</f>
        <v>#REF!</v>
      </c>
      <c r="H247" s="112" t="e">
        <f>#REF!</f>
        <v>#REF!</v>
      </c>
      <c r="I247" s="109"/>
      <c r="J247" s="109"/>
      <c r="K247" s="18"/>
      <c r="L247" s="2"/>
    </row>
    <row r="248" spans="1:12" ht="22.5" hidden="1">
      <c r="A248" s="62" t="s">
        <v>60</v>
      </c>
      <c r="B248" s="8" t="s">
        <v>77</v>
      </c>
      <c r="C248" s="8" t="s">
        <v>268</v>
      </c>
      <c r="D248" s="8"/>
      <c r="E248" s="27" t="s">
        <v>179</v>
      </c>
      <c r="F248" s="109">
        <f>F249</f>
        <v>0</v>
      </c>
      <c r="G248" s="110" t="e">
        <f>G250</f>
        <v>#REF!</v>
      </c>
      <c r="H248" s="112" t="e">
        <f>H250</f>
        <v>#REF!</v>
      </c>
      <c r="I248" s="109"/>
      <c r="J248" s="109"/>
      <c r="K248" s="18"/>
      <c r="L248" s="2"/>
    </row>
    <row r="249" spans="1:12" ht="12.75" hidden="1">
      <c r="A249" s="62" t="s">
        <v>60</v>
      </c>
      <c r="B249" s="8" t="s">
        <v>77</v>
      </c>
      <c r="C249" s="8" t="s">
        <v>269</v>
      </c>
      <c r="D249" s="8"/>
      <c r="E249" s="27" t="s">
        <v>58</v>
      </c>
      <c r="F249" s="109">
        <f>F250</f>
        <v>0</v>
      </c>
      <c r="G249" s="110"/>
      <c r="H249" s="112"/>
      <c r="I249" s="109"/>
      <c r="J249" s="109"/>
      <c r="K249" s="18"/>
      <c r="L249" s="2"/>
    </row>
    <row r="250" spans="1:12" ht="12.75" hidden="1">
      <c r="A250" s="62" t="s">
        <v>60</v>
      </c>
      <c r="B250" s="8" t="s">
        <v>77</v>
      </c>
      <c r="C250" s="8" t="s">
        <v>269</v>
      </c>
      <c r="D250" s="8" t="s">
        <v>69</v>
      </c>
      <c r="E250" s="27" t="s">
        <v>70</v>
      </c>
      <c r="F250" s="109"/>
      <c r="G250" s="110" t="e">
        <f>#REF!</f>
        <v>#REF!</v>
      </c>
      <c r="H250" s="112" t="e">
        <f>#REF!</f>
        <v>#REF!</v>
      </c>
      <c r="I250" s="109"/>
      <c r="J250" s="109"/>
      <c r="K250" s="18"/>
      <c r="L250" s="2"/>
    </row>
    <row r="251" spans="1:12" ht="22.5">
      <c r="A251" s="62" t="s">
        <v>60</v>
      </c>
      <c r="B251" s="8" t="s">
        <v>77</v>
      </c>
      <c r="C251" s="8" t="s">
        <v>270</v>
      </c>
      <c r="D251" s="8"/>
      <c r="E251" s="46" t="s">
        <v>275</v>
      </c>
      <c r="F251" s="92">
        <f>F255+F252+F258</f>
        <v>456.50000000000006</v>
      </c>
      <c r="G251" s="172">
        <f>G255+G252+G258</f>
        <v>0</v>
      </c>
      <c r="H251" s="108">
        <f>H255+H252+H258</f>
        <v>0</v>
      </c>
      <c r="I251" s="92">
        <f>I255+I252+I258</f>
        <v>0</v>
      </c>
      <c r="J251" s="92">
        <f>J255+J252+J258</f>
        <v>0</v>
      </c>
      <c r="K251" s="18"/>
      <c r="L251" s="2"/>
    </row>
    <row r="252" spans="1:12" ht="12.75">
      <c r="A252" s="62" t="s">
        <v>60</v>
      </c>
      <c r="B252" s="8" t="s">
        <v>77</v>
      </c>
      <c r="C252" s="8" t="s">
        <v>412</v>
      </c>
      <c r="D252" s="8"/>
      <c r="E252" s="27" t="s">
        <v>186</v>
      </c>
      <c r="F252" s="92">
        <f aca="true" t="shared" si="33" ref="F252:J253">F253</f>
        <v>0</v>
      </c>
      <c r="G252" s="172">
        <f t="shared" si="33"/>
        <v>0</v>
      </c>
      <c r="H252" s="108">
        <f t="shared" si="33"/>
        <v>0</v>
      </c>
      <c r="I252" s="92">
        <f t="shared" si="33"/>
        <v>0</v>
      </c>
      <c r="J252" s="92">
        <f t="shared" si="33"/>
        <v>0</v>
      </c>
      <c r="K252" s="18"/>
      <c r="L252" s="2"/>
    </row>
    <row r="253" spans="1:12" ht="22.5">
      <c r="A253" s="62" t="s">
        <v>60</v>
      </c>
      <c r="B253" s="8" t="s">
        <v>77</v>
      </c>
      <c r="C253" s="8" t="s">
        <v>413</v>
      </c>
      <c r="D253" s="8"/>
      <c r="E253" s="44" t="s">
        <v>414</v>
      </c>
      <c r="F253" s="92">
        <f t="shared" si="33"/>
        <v>0</v>
      </c>
      <c r="G253" s="172">
        <f t="shared" si="33"/>
        <v>0</v>
      </c>
      <c r="H253" s="108">
        <f t="shared" si="33"/>
        <v>0</v>
      </c>
      <c r="I253" s="92">
        <f t="shared" si="33"/>
        <v>0</v>
      </c>
      <c r="J253" s="92">
        <f t="shared" si="33"/>
        <v>0</v>
      </c>
      <c r="K253" s="18"/>
      <c r="L253" s="2"/>
    </row>
    <row r="254" spans="1:12" ht="22.5">
      <c r="A254" s="62" t="s">
        <v>60</v>
      </c>
      <c r="B254" s="8" t="s">
        <v>77</v>
      </c>
      <c r="C254" s="8" t="s">
        <v>413</v>
      </c>
      <c r="D254" s="8" t="s">
        <v>50</v>
      </c>
      <c r="E254" s="28" t="s">
        <v>51</v>
      </c>
      <c r="F254" s="92"/>
      <c r="G254" s="172"/>
      <c r="H254" s="108"/>
      <c r="I254" s="92"/>
      <c r="J254" s="92"/>
      <c r="K254" s="18"/>
      <c r="L254" s="2"/>
    </row>
    <row r="255" spans="1:12" ht="47.25" customHeight="1">
      <c r="A255" s="62" t="s">
        <v>60</v>
      </c>
      <c r="B255" s="8" t="s">
        <v>77</v>
      </c>
      <c r="C255" s="8" t="s">
        <v>357</v>
      </c>
      <c r="D255" s="8"/>
      <c r="E255" s="27" t="s">
        <v>350</v>
      </c>
      <c r="F255" s="92">
        <f aca="true" t="shared" si="34" ref="F255:J256">F256</f>
        <v>456.50000000000006</v>
      </c>
      <c r="G255" s="172">
        <f t="shared" si="34"/>
        <v>0</v>
      </c>
      <c r="H255" s="108">
        <f t="shared" si="34"/>
        <v>0</v>
      </c>
      <c r="I255" s="92">
        <f t="shared" si="34"/>
        <v>0</v>
      </c>
      <c r="J255" s="92">
        <f t="shared" si="34"/>
        <v>0</v>
      </c>
      <c r="K255" s="18"/>
      <c r="L255" s="2"/>
    </row>
    <row r="256" spans="1:12" ht="27.75" customHeight="1">
      <c r="A256" s="62" t="s">
        <v>60</v>
      </c>
      <c r="B256" s="8" t="s">
        <v>77</v>
      </c>
      <c r="C256" s="8" t="s">
        <v>358</v>
      </c>
      <c r="D256" s="8"/>
      <c r="E256" s="44" t="s">
        <v>351</v>
      </c>
      <c r="F256" s="92">
        <f t="shared" si="34"/>
        <v>456.50000000000006</v>
      </c>
      <c r="G256" s="172">
        <f t="shared" si="34"/>
        <v>0</v>
      </c>
      <c r="H256" s="108">
        <f t="shared" si="34"/>
        <v>0</v>
      </c>
      <c r="I256" s="92">
        <f t="shared" si="34"/>
        <v>0</v>
      </c>
      <c r="J256" s="92">
        <f t="shared" si="34"/>
        <v>0</v>
      </c>
      <c r="K256" s="18"/>
      <c r="L256" s="2"/>
    </row>
    <row r="257" spans="1:12" ht="22.5">
      <c r="A257" s="62" t="s">
        <v>60</v>
      </c>
      <c r="B257" s="8" t="s">
        <v>77</v>
      </c>
      <c r="C257" s="8" t="s">
        <v>358</v>
      </c>
      <c r="D257" s="8" t="s">
        <v>50</v>
      </c>
      <c r="E257" s="28" t="s">
        <v>359</v>
      </c>
      <c r="F257" s="92">
        <f>280.1+158.8+17.6</f>
        <v>456.50000000000006</v>
      </c>
      <c r="G257" s="106"/>
      <c r="H257" s="108"/>
      <c r="I257" s="92"/>
      <c r="J257" s="92"/>
      <c r="K257" s="171">
        <f>158.8+17.6</f>
        <v>176.4</v>
      </c>
      <c r="L257" s="2"/>
    </row>
    <row r="258" spans="1:12" ht="24.75" customHeight="1" hidden="1">
      <c r="A258" s="62" t="s">
        <v>150</v>
      </c>
      <c r="B258" s="8" t="s">
        <v>77</v>
      </c>
      <c r="C258" s="8" t="s">
        <v>429</v>
      </c>
      <c r="D258" s="8"/>
      <c r="E258" s="27" t="s">
        <v>287</v>
      </c>
      <c r="F258" s="92">
        <f>F259+F261</f>
        <v>0</v>
      </c>
      <c r="G258" s="172">
        <f>G259+G261</f>
        <v>0</v>
      </c>
      <c r="H258" s="108">
        <f>H259+H261</f>
        <v>0</v>
      </c>
      <c r="I258" s="92">
        <f>I259+I261</f>
        <v>0</v>
      </c>
      <c r="J258" s="92">
        <f>J259+J261</f>
        <v>0</v>
      </c>
      <c r="K258" s="18"/>
      <c r="L258" s="2"/>
    </row>
    <row r="259" spans="1:12" ht="35.25" customHeight="1" hidden="1">
      <c r="A259" s="62" t="s">
        <v>425</v>
      </c>
      <c r="B259" s="8" t="s">
        <v>77</v>
      </c>
      <c r="C259" s="8" t="s">
        <v>430</v>
      </c>
      <c r="D259" s="8"/>
      <c r="E259" s="44" t="s">
        <v>432</v>
      </c>
      <c r="F259" s="92">
        <f>F260</f>
        <v>0</v>
      </c>
      <c r="G259" s="172">
        <f>G260</f>
        <v>0</v>
      </c>
      <c r="H259" s="108">
        <f>H260</f>
        <v>0</v>
      </c>
      <c r="I259" s="92">
        <f>I260</f>
        <v>0</v>
      </c>
      <c r="J259" s="92">
        <f>J260</f>
        <v>0</v>
      </c>
      <c r="K259" s="18"/>
      <c r="L259" s="2"/>
    </row>
    <row r="260" spans="1:12" ht="24" customHeight="1" hidden="1">
      <c r="A260" s="62" t="s">
        <v>426</v>
      </c>
      <c r="B260" s="8" t="s">
        <v>77</v>
      </c>
      <c r="C260" s="8" t="s">
        <v>430</v>
      </c>
      <c r="D260" s="8" t="s">
        <v>50</v>
      </c>
      <c r="E260" s="28" t="s">
        <v>359</v>
      </c>
      <c r="F260" s="92"/>
      <c r="G260" s="98"/>
      <c r="H260" s="108"/>
      <c r="I260" s="92"/>
      <c r="J260" s="92"/>
      <c r="K260" s="18"/>
      <c r="L260" s="2"/>
    </row>
    <row r="261" spans="1:12" ht="48" customHeight="1" hidden="1">
      <c r="A261" s="62" t="s">
        <v>427</v>
      </c>
      <c r="B261" s="8" t="s">
        <v>77</v>
      </c>
      <c r="C261" s="8" t="s">
        <v>431</v>
      </c>
      <c r="D261" s="8"/>
      <c r="E261" s="44" t="s">
        <v>433</v>
      </c>
      <c r="F261" s="92">
        <f>F262</f>
        <v>0</v>
      </c>
      <c r="G261" s="172">
        <f>G262</f>
        <v>0</v>
      </c>
      <c r="H261" s="108">
        <f>H262</f>
        <v>0</v>
      </c>
      <c r="I261" s="92">
        <f>I262</f>
        <v>0</v>
      </c>
      <c r="J261" s="92">
        <f>J262</f>
        <v>0</v>
      </c>
      <c r="K261" s="18"/>
      <c r="L261" s="2"/>
    </row>
    <row r="262" spans="1:12" ht="27" customHeight="1" hidden="1">
      <c r="A262" s="62" t="s">
        <v>428</v>
      </c>
      <c r="B262" s="8" t="s">
        <v>77</v>
      </c>
      <c r="C262" s="8" t="s">
        <v>431</v>
      </c>
      <c r="D262" s="8" t="s">
        <v>50</v>
      </c>
      <c r="E262" s="28" t="s">
        <v>359</v>
      </c>
      <c r="F262" s="92"/>
      <c r="G262" s="98"/>
      <c r="H262" s="108"/>
      <c r="I262" s="92"/>
      <c r="J262" s="92"/>
      <c r="K262" s="18"/>
      <c r="L262" s="2"/>
    </row>
    <row r="263" spans="1:12" ht="12.75">
      <c r="A263" s="62" t="s">
        <v>60</v>
      </c>
      <c r="B263" s="14" t="s">
        <v>79</v>
      </c>
      <c r="C263" s="14"/>
      <c r="D263" s="8"/>
      <c r="E263" s="29" t="s">
        <v>80</v>
      </c>
      <c r="F263" s="93">
        <f>F324</f>
        <v>9375.9</v>
      </c>
      <c r="G263" s="173">
        <f>G324</f>
        <v>0</v>
      </c>
      <c r="H263" s="213">
        <f>H324</f>
        <v>0</v>
      </c>
      <c r="I263" s="93">
        <f>I324</f>
        <v>4496</v>
      </c>
      <c r="J263" s="93">
        <f>J324</f>
        <v>4378.400000000001</v>
      </c>
      <c r="K263" s="37"/>
      <c r="L263" s="2"/>
    </row>
    <row r="264" spans="1:12" ht="33.75" hidden="1">
      <c r="A264" s="62" t="s">
        <v>60</v>
      </c>
      <c r="B264" s="14" t="s">
        <v>79</v>
      </c>
      <c r="C264" s="14" t="s">
        <v>56</v>
      </c>
      <c r="D264" s="14"/>
      <c r="E264" s="29" t="s">
        <v>166</v>
      </c>
      <c r="F264" s="93">
        <f aca="true" t="shared" si="35" ref="F264:H270">F265</f>
        <v>0</v>
      </c>
      <c r="G264" s="107">
        <f t="shared" si="35"/>
        <v>0</v>
      </c>
      <c r="H264" s="95">
        <f t="shared" si="35"/>
        <v>0</v>
      </c>
      <c r="I264" s="93"/>
      <c r="J264" s="93"/>
      <c r="K264" s="18"/>
      <c r="L264" s="2"/>
    </row>
    <row r="265" spans="1:12" ht="12.75" hidden="1">
      <c r="A265" s="62" t="s">
        <v>60</v>
      </c>
      <c r="B265" s="8" t="s">
        <v>79</v>
      </c>
      <c r="C265" s="8" t="s">
        <v>82</v>
      </c>
      <c r="D265" s="8"/>
      <c r="E265" s="44" t="s">
        <v>83</v>
      </c>
      <c r="F265" s="92">
        <f>F266+F284+F280</f>
        <v>0</v>
      </c>
      <c r="G265" s="106">
        <f>G266+G284+G280</f>
        <v>0</v>
      </c>
      <c r="H265" s="99">
        <f>H266+H284+H280</f>
        <v>0</v>
      </c>
      <c r="I265" s="92"/>
      <c r="J265" s="92"/>
      <c r="K265" s="18"/>
      <c r="L265" s="2"/>
    </row>
    <row r="266" spans="1:12" ht="12.75" hidden="1">
      <c r="A266" s="62" t="s">
        <v>60</v>
      </c>
      <c r="B266" s="8" t="s">
        <v>79</v>
      </c>
      <c r="C266" s="8" t="s">
        <v>84</v>
      </c>
      <c r="D266" s="8"/>
      <c r="E266" s="27" t="s">
        <v>58</v>
      </c>
      <c r="F266" s="92">
        <f t="shared" si="35"/>
        <v>0</v>
      </c>
      <c r="G266" s="106">
        <f t="shared" si="35"/>
        <v>0</v>
      </c>
      <c r="H266" s="99">
        <f t="shared" si="35"/>
        <v>0</v>
      </c>
      <c r="I266" s="92"/>
      <c r="J266" s="92"/>
      <c r="K266" s="18"/>
      <c r="L266" s="2"/>
    </row>
    <row r="267" spans="1:12" ht="12.75" hidden="1">
      <c r="A267" s="62" t="s">
        <v>60</v>
      </c>
      <c r="B267" s="8" t="s">
        <v>79</v>
      </c>
      <c r="C267" s="8" t="s">
        <v>117</v>
      </c>
      <c r="D267" s="8"/>
      <c r="E267" s="27" t="s">
        <v>116</v>
      </c>
      <c r="F267" s="92">
        <f>F268+F272+F276</f>
        <v>0</v>
      </c>
      <c r="G267" s="106">
        <f>G268+G272+G276</f>
        <v>0</v>
      </c>
      <c r="H267" s="99">
        <f>H268+H272+H276</f>
        <v>0</v>
      </c>
      <c r="I267" s="92"/>
      <c r="J267" s="92"/>
      <c r="K267" s="18"/>
      <c r="L267" s="2"/>
    </row>
    <row r="268" spans="1:12" ht="22.5" hidden="1">
      <c r="A268" s="62" t="s">
        <v>60</v>
      </c>
      <c r="B268" s="8" t="s">
        <v>79</v>
      </c>
      <c r="C268" s="8" t="s">
        <v>118</v>
      </c>
      <c r="D268" s="8"/>
      <c r="E268" s="27" t="s">
        <v>119</v>
      </c>
      <c r="F268" s="92">
        <f t="shared" si="35"/>
        <v>0</v>
      </c>
      <c r="G268" s="106">
        <f t="shared" si="35"/>
        <v>0</v>
      </c>
      <c r="H268" s="99">
        <f t="shared" si="35"/>
        <v>0</v>
      </c>
      <c r="I268" s="92"/>
      <c r="J268" s="92"/>
      <c r="K268" s="18"/>
      <c r="L268" s="2"/>
    </row>
    <row r="269" spans="1:12" ht="22.5" hidden="1">
      <c r="A269" s="62" t="s">
        <v>60</v>
      </c>
      <c r="B269" s="8" t="s">
        <v>79</v>
      </c>
      <c r="C269" s="8" t="s">
        <v>118</v>
      </c>
      <c r="D269" s="8" t="s">
        <v>50</v>
      </c>
      <c r="E269" s="28" t="s">
        <v>51</v>
      </c>
      <c r="F269" s="92">
        <f t="shared" si="35"/>
        <v>0</v>
      </c>
      <c r="G269" s="106">
        <f t="shared" si="35"/>
        <v>0</v>
      </c>
      <c r="H269" s="99">
        <f t="shared" si="35"/>
        <v>0</v>
      </c>
      <c r="I269" s="92"/>
      <c r="J269" s="92"/>
      <c r="K269" s="18"/>
      <c r="L269" s="2"/>
    </row>
    <row r="270" spans="1:12" ht="22.5" hidden="1">
      <c r="A270" s="62" t="s">
        <v>60</v>
      </c>
      <c r="B270" s="8" t="s">
        <v>79</v>
      </c>
      <c r="C270" s="8" t="s">
        <v>118</v>
      </c>
      <c r="D270" s="8" t="s">
        <v>49</v>
      </c>
      <c r="E270" s="28" t="s">
        <v>52</v>
      </c>
      <c r="F270" s="92">
        <f t="shared" si="35"/>
        <v>0</v>
      </c>
      <c r="G270" s="106">
        <f t="shared" si="35"/>
        <v>0</v>
      </c>
      <c r="H270" s="99">
        <f t="shared" si="35"/>
        <v>0</v>
      </c>
      <c r="I270" s="92"/>
      <c r="J270" s="92"/>
      <c r="K270" s="18"/>
      <c r="L270" s="2"/>
    </row>
    <row r="271" spans="1:12" ht="22.5" hidden="1">
      <c r="A271" s="62" t="s">
        <v>60</v>
      </c>
      <c r="B271" s="8" t="s">
        <v>79</v>
      </c>
      <c r="C271" s="8" t="s">
        <v>118</v>
      </c>
      <c r="D271" s="8" t="s">
        <v>44</v>
      </c>
      <c r="E271" s="27" t="s">
        <v>45</v>
      </c>
      <c r="F271" s="92"/>
      <c r="G271" s="106"/>
      <c r="H271" s="99"/>
      <c r="I271" s="92"/>
      <c r="J271" s="92"/>
      <c r="K271" s="18"/>
      <c r="L271" s="2"/>
    </row>
    <row r="272" spans="1:12" ht="33.75" hidden="1">
      <c r="A272" s="62" t="s">
        <v>60</v>
      </c>
      <c r="B272" s="8" t="s">
        <v>79</v>
      </c>
      <c r="C272" s="8" t="s">
        <v>147</v>
      </c>
      <c r="D272" s="8"/>
      <c r="E272" s="27" t="s">
        <v>146</v>
      </c>
      <c r="F272" s="92">
        <f>F273</f>
        <v>0</v>
      </c>
      <c r="G272" s="106">
        <f aca="true" t="shared" si="36" ref="G272:H274">G273</f>
        <v>0</v>
      </c>
      <c r="H272" s="99">
        <f t="shared" si="36"/>
        <v>0</v>
      </c>
      <c r="I272" s="92"/>
      <c r="J272" s="92"/>
      <c r="K272" s="18"/>
      <c r="L272" s="2"/>
    </row>
    <row r="273" spans="1:12" ht="22.5" hidden="1">
      <c r="A273" s="62" t="s">
        <v>60</v>
      </c>
      <c r="B273" s="8" t="s">
        <v>79</v>
      </c>
      <c r="C273" s="8" t="s">
        <v>147</v>
      </c>
      <c r="D273" s="8" t="s">
        <v>50</v>
      </c>
      <c r="E273" s="28" t="s">
        <v>51</v>
      </c>
      <c r="F273" s="92">
        <f>F274</f>
        <v>0</v>
      </c>
      <c r="G273" s="106">
        <f t="shared" si="36"/>
        <v>0</v>
      </c>
      <c r="H273" s="99">
        <f t="shared" si="36"/>
        <v>0</v>
      </c>
      <c r="I273" s="92"/>
      <c r="J273" s="92"/>
      <c r="K273" s="18"/>
      <c r="L273" s="2"/>
    </row>
    <row r="274" spans="1:12" ht="22.5" hidden="1">
      <c r="A274" s="62" t="s">
        <v>60</v>
      </c>
      <c r="B274" s="8" t="s">
        <v>79</v>
      </c>
      <c r="C274" s="8" t="s">
        <v>147</v>
      </c>
      <c r="D274" s="8" t="s">
        <v>49</v>
      </c>
      <c r="E274" s="28" t="s">
        <v>52</v>
      </c>
      <c r="F274" s="92">
        <f>F275</f>
        <v>0</v>
      </c>
      <c r="G274" s="106">
        <f t="shared" si="36"/>
        <v>0</v>
      </c>
      <c r="H274" s="99">
        <f t="shared" si="36"/>
        <v>0</v>
      </c>
      <c r="I274" s="92"/>
      <c r="J274" s="92"/>
      <c r="K274" s="18"/>
      <c r="L274" s="2"/>
    </row>
    <row r="275" spans="1:12" ht="22.5" hidden="1">
      <c r="A275" s="62" t="s">
        <v>60</v>
      </c>
      <c r="B275" s="8" t="s">
        <v>79</v>
      </c>
      <c r="C275" s="8" t="s">
        <v>147</v>
      </c>
      <c r="D275" s="8" t="s">
        <v>44</v>
      </c>
      <c r="E275" s="27" t="s">
        <v>45</v>
      </c>
      <c r="F275" s="92"/>
      <c r="G275" s="106"/>
      <c r="H275" s="99"/>
      <c r="I275" s="92"/>
      <c r="J275" s="92"/>
      <c r="K275" s="18"/>
      <c r="L275" s="2"/>
    </row>
    <row r="276" spans="1:12" ht="12.75" hidden="1">
      <c r="A276" s="62" t="s">
        <v>60</v>
      </c>
      <c r="B276" s="8" t="s">
        <v>79</v>
      </c>
      <c r="C276" s="8" t="s">
        <v>153</v>
      </c>
      <c r="D276" s="8"/>
      <c r="E276" s="27" t="s">
        <v>154</v>
      </c>
      <c r="F276" s="92">
        <f>F277</f>
        <v>0</v>
      </c>
      <c r="G276" s="106">
        <f aca="true" t="shared" si="37" ref="G276:H278">G277</f>
        <v>0</v>
      </c>
      <c r="H276" s="99">
        <f t="shared" si="37"/>
        <v>0</v>
      </c>
      <c r="I276" s="92"/>
      <c r="J276" s="92"/>
      <c r="K276" s="18"/>
      <c r="L276" s="2"/>
    </row>
    <row r="277" spans="1:12" ht="22.5" hidden="1">
      <c r="A277" s="62" t="s">
        <v>60</v>
      </c>
      <c r="B277" s="8" t="s">
        <v>79</v>
      </c>
      <c r="C277" s="8" t="s">
        <v>153</v>
      </c>
      <c r="D277" s="8" t="s">
        <v>50</v>
      </c>
      <c r="E277" s="28" t="s">
        <v>51</v>
      </c>
      <c r="F277" s="92">
        <f>F278</f>
        <v>0</v>
      </c>
      <c r="G277" s="106">
        <f t="shared" si="37"/>
        <v>0</v>
      </c>
      <c r="H277" s="99">
        <f t="shared" si="37"/>
        <v>0</v>
      </c>
      <c r="I277" s="92"/>
      <c r="J277" s="92"/>
      <c r="K277" s="18"/>
      <c r="L277" s="2"/>
    </row>
    <row r="278" spans="1:12" ht="22.5" hidden="1">
      <c r="A278" s="62" t="s">
        <v>60</v>
      </c>
      <c r="B278" s="8" t="s">
        <v>79</v>
      </c>
      <c r="C278" s="8" t="s">
        <v>153</v>
      </c>
      <c r="D278" s="8" t="s">
        <v>49</v>
      </c>
      <c r="E278" s="28" t="s">
        <v>52</v>
      </c>
      <c r="F278" s="92">
        <f>F279</f>
        <v>0</v>
      </c>
      <c r="G278" s="106">
        <f t="shared" si="37"/>
        <v>0</v>
      </c>
      <c r="H278" s="99">
        <f t="shared" si="37"/>
        <v>0</v>
      </c>
      <c r="I278" s="92"/>
      <c r="J278" s="92"/>
      <c r="K278" s="18"/>
      <c r="L278" s="2"/>
    </row>
    <row r="279" spans="1:12" ht="22.5" hidden="1">
      <c r="A279" s="62" t="s">
        <v>60</v>
      </c>
      <c r="B279" s="8" t="s">
        <v>79</v>
      </c>
      <c r="C279" s="8" t="s">
        <v>153</v>
      </c>
      <c r="D279" s="8" t="s">
        <v>44</v>
      </c>
      <c r="E279" s="27" t="s">
        <v>45</v>
      </c>
      <c r="F279" s="92"/>
      <c r="G279" s="106"/>
      <c r="H279" s="99"/>
      <c r="I279" s="92"/>
      <c r="J279" s="92"/>
      <c r="K279" s="18"/>
      <c r="L279" s="2"/>
    </row>
    <row r="280" spans="1:12" ht="33" customHeight="1" hidden="1">
      <c r="A280" s="62" t="s">
        <v>60</v>
      </c>
      <c r="B280" s="8" t="s">
        <v>79</v>
      </c>
      <c r="C280" s="8" t="s">
        <v>171</v>
      </c>
      <c r="D280" s="8"/>
      <c r="E280" s="27" t="s">
        <v>172</v>
      </c>
      <c r="F280" s="92">
        <f aca="true" t="shared" si="38" ref="F280:H282">F281</f>
        <v>0</v>
      </c>
      <c r="G280" s="106">
        <f t="shared" si="38"/>
        <v>0</v>
      </c>
      <c r="H280" s="99">
        <f t="shared" si="38"/>
        <v>0</v>
      </c>
      <c r="I280" s="92"/>
      <c r="J280" s="92"/>
      <c r="K280" s="18"/>
      <c r="L280" s="2"/>
    </row>
    <row r="281" spans="1:12" ht="21.75" customHeight="1" hidden="1">
      <c r="A281" s="62" t="s">
        <v>60</v>
      </c>
      <c r="B281" s="8" t="s">
        <v>79</v>
      </c>
      <c r="C281" s="8" t="s">
        <v>171</v>
      </c>
      <c r="D281" s="8" t="s">
        <v>50</v>
      </c>
      <c r="E281" s="27" t="s">
        <v>51</v>
      </c>
      <c r="F281" s="92">
        <f t="shared" si="38"/>
        <v>0</v>
      </c>
      <c r="G281" s="106">
        <f t="shared" si="38"/>
        <v>0</v>
      </c>
      <c r="H281" s="99">
        <f t="shared" si="38"/>
        <v>0</v>
      </c>
      <c r="I281" s="92"/>
      <c r="J281" s="92"/>
      <c r="K281" s="18"/>
      <c r="L281" s="2"/>
    </row>
    <row r="282" spans="1:12" ht="22.5" customHeight="1" hidden="1">
      <c r="A282" s="62" t="s">
        <v>60</v>
      </c>
      <c r="B282" s="8" t="s">
        <v>79</v>
      </c>
      <c r="C282" s="8" t="s">
        <v>171</v>
      </c>
      <c r="D282" s="8" t="s">
        <v>49</v>
      </c>
      <c r="E282" s="27" t="s">
        <v>52</v>
      </c>
      <c r="F282" s="92">
        <f t="shared" si="38"/>
        <v>0</v>
      </c>
      <c r="G282" s="106">
        <f t="shared" si="38"/>
        <v>0</v>
      </c>
      <c r="H282" s="99">
        <f t="shared" si="38"/>
        <v>0</v>
      </c>
      <c r="I282" s="92"/>
      <c r="J282" s="92"/>
      <c r="K282" s="18"/>
      <c r="L282" s="2"/>
    </row>
    <row r="283" spans="1:12" ht="23.25" customHeight="1" hidden="1">
      <c r="A283" s="62" t="s">
        <v>60</v>
      </c>
      <c r="B283" s="8" t="s">
        <v>79</v>
      </c>
      <c r="C283" s="8" t="s">
        <v>171</v>
      </c>
      <c r="D283" s="8" t="s">
        <v>44</v>
      </c>
      <c r="E283" s="27" t="s">
        <v>45</v>
      </c>
      <c r="F283" s="92"/>
      <c r="G283" s="106"/>
      <c r="H283" s="99"/>
      <c r="I283" s="92"/>
      <c r="J283" s="92"/>
      <c r="K283" s="18"/>
      <c r="L283" s="2"/>
    </row>
    <row r="284" spans="1:12" ht="22.5" hidden="1">
      <c r="A284" s="62" t="s">
        <v>150</v>
      </c>
      <c r="B284" s="8" t="s">
        <v>79</v>
      </c>
      <c r="C284" s="8" t="s">
        <v>151</v>
      </c>
      <c r="D284" s="8"/>
      <c r="E284" s="27" t="s">
        <v>152</v>
      </c>
      <c r="F284" s="92">
        <f>F285</f>
        <v>0</v>
      </c>
      <c r="G284" s="106">
        <f aca="true" t="shared" si="39" ref="G284:H286">G285</f>
        <v>0</v>
      </c>
      <c r="H284" s="99">
        <f t="shared" si="39"/>
        <v>0</v>
      </c>
      <c r="I284" s="92"/>
      <c r="J284" s="92"/>
      <c r="K284" s="18"/>
      <c r="L284" s="2"/>
    </row>
    <row r="285" spans="1:12" ht="22.5" hidden="1">
      <c r="A285" s="62" t="s">
        <v>150</v>
      </c>
      <c r="B285" s="8" t="s">
        <v>79</v>
      </c>
      <c r="C285" s="8" t="s">
        <v>151</v>
      </c>
      <c r="D285" s="8" t="s">
        <v>50</v>
      </c>
      <c r="E285" s="28" t="s">
        <v>51</v>
      </c>
      <c r="F285" s="92">
        <f>F286</f>
        <v>0</v>
      </c>
      <c r="G285" s="106">
        <f t="shared" si="39"/>
        <v>0</v>
      </c>
      <c r="H285" s="99">
        <f t="shared" si="39"/>
        <v>0</v>
      </c>
      <c r="I285" s="92"/>
      <c r="J285" s="92"/>
      <c r="K285" s="18"/>
      <c r="L285" s="2"/>
    </row>
    <row r="286" spans="1:12" ht="22.5" hidden="1">
      <c r="A286" s="62" t="s">
        <v>150</v>
      </c>
      <c r="B286" s="8" t="s">
        <v>79</v>
      </c>
      <c r="C286" s="8" t="s">
        <v>151</v>
      </c>
      <c r="D286" s="8" t="s">
        <v>49</v>
      </c>
      <c r="E286" s="28" t="s">
        <v>52</v>
      </c>
      <c r="F286" s="92">
        <f>F287</f>
        <v>0</v>
      </c>
      <c r="G286" s="106">
        <f t="shared" si="39"/>
        <v>0</v>
      </c>
      <c r="H286" s="99">
        <f t="shared" si="39"/>
        <v>0</v>
      </c>
      <c r="I286" s="92"/>
      <c r="J286" s="92"/>
      <c r="K286" s="18"/>
      <c r="L286" s="2"/>
    </row>
    <row r="287" spans="1:12" ht="22.5" hidden="1">
      <c r="A287" s="62" t="s">
        <v>150</v>
      </c>
      <c r="B287" s="8" t="s">
        <v>79</v>
      </c>
      <c r="C287" s="8" t="s">
        <v>151</v>
      </c>
      <c r="D287" s="8" t="s">
        <v>44</v>
      </c>
      <c r="E287" s="27" t="s">
        <v>45</v>
      </c>
      <c r="F287" s="92"/>
      <c r="G287" s="106"/>
      <c r="H287" s="99"/>
      <c r="I287" s="92"/>
      <c r="J287" s="92"/>
      <c r="K287" s="18"/>
      <c r="L287" s="2"/>
    </row>
    <row r="288" spans="1:14" ht="33.75" hidden="1">
      <c r="A288" s="62" t="s">
        <v>60</v>
      </c>
      <c r="B288" s="14" t="s">
        <v>79</v>
      </c>
      <c r="C288" s="14" t="s">
        <v>57</v>
      </c>
      <c r="D288" s="14"/>
      <c r="E288" s="29" t="s">
        <v>162</v>
      </c>
      <c r="F288" s="93">
        <f aca="true" t="shared" si="40" ref="F288:H290">F289</f>
        <v>0</v>
      </c>
      <c r="G288" s="107">
        <f t="shared" si="40"/>
        <v>0</v>
      </c>
      <c r="H288" s="95">
        <f t="shared" si="40"/>
        <v>0</v>
      </c>
      <c r="I288" s="93"/>
      <c r="J288" s="93"/>
      <c r="K288" s="284"/>
      <c r="L288" s="284"/>
      <c r="M288" s="284"/>
      <c r="N288" s="284"/>
    </row>
    <row r="289" spans="1:12" ht="33.75" hidden="1">
      <c r="A289" s="62" t="s">
        <v>60</v>
      </c>
      <c r="B289" s="8" t="s">
        <v>79</v>
      </c>
      <c r="C289" s="8" t="s">
        <v>59</v>
      </c>
      <c r="D289" s="8"/>
      <c r="E289" s="44" t="s">
        <v>4</v>
      </c>
      <c r="F289" s="92">
        <f t="shared" si="40"/>
        <v>0</v>
      </c>
      <c r="G289" s="106">
        <f t="shared" si="40"/>
        <v>0</v>
      </c>
      <c r="H289" s="99">
        <f t="shared" si="40"/>
        <v>0</v>
      </c>
      <c r="I289" s="92"/>
      <c r="J289" s="92"/>
      <c r="K289" s="18"/>
      <c r="L289" s="2"/>
    </row>
    <row r="290" spans="1:12" ht="12.75" hidden="1">
      <c r="A290" s="62" t="s">
        <v>60</v>
      </c>
      <c r="B290" s="8" t="s">
        <v>79</v>
      </c>
      <c r="C290" s="8" t="s">
        <v>86</v>
      </c>
      <c r="D290" s="8"/>
      <c r="E290" s="27" t="s">
        <v>58</v>
      </c>
      <c r="F290" s="92">
        <f t="shared" si="40"/>
        <v>0</v>
      </c>
      <c r="G290" s="106">
        <f t="shared" si="40"/>
        <v>0</v>
      </c>
      <c r="H290" s="99">
        <f t="shared" si="40"/>
        <v>0</v>
      </c>
      <c r="I290" s="92"/>
      <c r="J290" s="92"/>
      <c r="K290" s="18"/>
      <c r="L290" s="2"/>
    </row>
    <row r="291" spans="1:12" ht="12.75" hidden="1">
      <c r="A291" s="62" t="s">
        <v>60</v>
      </c>
      <c r="B291" s="8" t="s">
        <v>79</v>
      </c>
      <c r="C291" s="8" t="s">
        <v>121</v>
      </c>
      <c r="D291" s="8"/>
      <c r="E291" s="27" t="s">
        <v>115</v>
      </c>
      <c r="F291" s="92">
        <f>F292+F296+F300+F304+F308+F312+F316+F320</f>
        <v>0</v>
      </c>
      <c r="G291" s="106">
        <f>G292+G296+G300+G304+G308+G312+G316+G320</f>
        <v>0</v>
      </c>
      <c r="H291" s="99">
        <f>H292+H296+H300+H304+H308+H312+H316+H320</f>
        <v>0</v>
      </c>
      <c r="I291" s="92"/>
      <c r="J291" s="92"/>
      <c r="K291" s="18"/>
      <c r="L291" s="2"/>
    </row>
    <row r="292" spans="1:12" ht="22.5" hidden="1">
      <c r="A292" s="62" t="s">
        <v>60</v>
      </c>
      <c r="B292" s="8" t="s">
        <v>79</v>
      </c>
      <c r="C292" s="8" t="s">
        <v>122</v>
      </c>
      <c r="D292" s="8"/>
      <c r="E292" s="27" t="s">
        <v>123</v>
      </c>
      <c r="F292" s="92">
        <f>F293</f>
        <v>0</v>
      </c>
      <c r="G292" s="106">
        <f aca="true" t="shared" si="41" ref="G292:H294">G293</f>
        <v>0</v>
      </c>
      <c r="H292" s="99">
        <f t="shared" si="41"/>
        <v>0</v>
      </c>
      <c r="I292" s="92"/>
      <c r="J292" s="92"/>
      <c r="K292" s="18"/>
      <c r="L292" s="2"/>
    </row>
    <row r="293" spans="1:12" ht="22.5" hidden="1">
      <c r="A293" s="62" t="s">
        <v>60</v>
      </c>
      <c r="B293" s="8" t="s">
        <v>79</v>
      </c>
      <c r="C293" s="8" t="s">
        <v>122</v>
      </c>
      <c r="D293" s="8" t="s">
        <v>50</v>
      </c>
      <c r="E293" s="28" t="s">
        <v>51</v>
      </c>
      <c r="F293" s="92">
        <f>F294</f>
        <v>0</v>
      </c>
      <c r="G293" s="106">
        <f t="shared" si="41"/>
        <v>0</v>
      </c>
      <c r="H293" s="99">
        <f t="shared" si="41"/>
        <v>0</v>
      </c>
      <c r="I293" s="92"/>
      <c r="J293" s="92"/>
      <c r="K293" s="18"/>
      <c r="L293" s="2"/>
    </row>
    <row r="294" spans="1:12" ht="22.5" hidden="1">
      <c r="A294" s="62" t="s">
        <v>60</v>
      </c>
      <c r="B294" s="8" t="s">
        <v>79</v>
      </c>
      <c r="C294" s="8" t="s">
        <v>122</v>
      </c>
      <c r="D294" s="8" t="s">
        <v>49</v>
      </c>
      <c r="E294" s="28" t="s">
        <v>52</v>
      </c>
      <c r="F294" s="92">
        <f>F295</f>
        <v>0</v>
      </c>
      <c r="G294" s="106">
        <f t="shared" si="41"/>
        <v>0</v>
      </c>
      <c r="H294" s="99">
        <f t="shared" si="41"/>
        <v>0</v>
      </c>
      <c r="I294" s="92"/>
      <c r="J294" s="92"/>
      <c r="K294" s="18"/>
      <c r="L294" s="2"/>
    </row>
    <row r="295" spans="1:12" ht="22.5" hidden="1">
      <c r="A295" s="62" t="s">
        <v>60</v>
      </c>
      <c r="B295" s="8" t="s">
        <v>79</v>
      </c>
      <c r="C295" s="8" t="s">
        <v>122</v>
      </c>
      <c r="D295" s="8" t="s">
        <v>44</v>
      </c>
      <c r="E295" s="27" t="s">
        <v>45</v>
      </c>
      <c r="F295" s="92">
        <v>0</v>
      </c>
      <c r="G295" s="106"/>
      <c r="H295" s="99"/>
      <c r="I295" s="92"/>
      <c r="J295" s="92"/>
      <c r="K295" s="18"/>
      <c r="L295" s="2"/>
    </row>
    <row r="296" spans="1:12" ht="12.75" hidden="1">
      <c r="A296" s="62" t="s">
        <v>60</v>
      </c>
      <c r="B296" s="8" t="s">
        <v>79</v>
      </c>
      <c r="C296" s="8" t="s">
        <v>124</v>
      </c>
      <c r="D296" s="8"/>
      <c r="E296" s="27" t="s">
        <v>125</v>
      </c>
      <c r="F296" s="92">
        <f>F297</f>
        <v>0</v>
      </c>
      <c r="G296" s="106">
        <f aca="true" t="shared" si="42" ref="G296:H298">G297</f>
        <v>0</v>
      </c>
      <c r="H296" s="99">
        <f t="shared" si="42"/>
        <v>0</v>
      </c>
      <c r="I296" s="92"/>
      <c r="J296" s="92"/>
      <c r="K296" s="18"/>
      <c r="L296" s="2"/>
    </row>
    <row r="297" spans="1:12" ht="22.5" hidden="1">
      <c r="A297" s="62" t="s">
        <v>60</v>
      </c>
      <c r="B297" s="8" t="s">
        <v>79</v>
      </c>
      <c r="C297" s="8" t="s">
        <v>124</v>
      </c>
      <c r="D297" s="8" t="s">
        <v>50</v>
      </c>
      <c r="E297" s="28" t="s">
        <v>51</v>
      </c>
      <c r="F297" s="92">
        <f>F298</f>
        <v>0</v>
      </c>
      <c r="G297" s="106">
        <f t="shared" si="42"/>
        <v>0</v>
      </c>
      <c r="H297" s="99">
        <f t="shared" si="42"/>
        <v>0</v>
      </c>
      <c r="I297" s="92"/>
      <c r="J297" s="92"/>
      <c r="K297" s="18"/>
      <c r="L297" s="2"/>
    </row>
    <row r="298" spans="1:12" ht="22.5" hidden="1">
      <c r="A298" s="62" t="s">
        <v>60</v>
      </c>
      <c r="B298" s="8" t="s">
        <v>79</v>
      </c>
      <c r="C298" s="8" t="s">
        <v>124</v>
      </c>
      <c r="D298" s="8" t="s">
        <v>49</v>
      </c>
      <c r="E298" s="28" t="s">
        <v>52</v>
      </c>
      <c r="F298" s="92">
        <f>F299</f>
        <v>0</v>
      </c>
      <c r="G298" s="106">
        <f t="shared" si="42"/>
        <v>0</v>
      </c>
      <c r="H298" s="99">
        <f t="shared" si="42"/>
        <v>0</v>
      </c>
      <c r="I298" s="92"/>
      <c r="J298" s="92"/>
      <c r="K298" s="18"/>
      <c r="L298" s="2"/>
    </row>
    <row r="299" spans="1:12" ht="22.5" hidden="1">
      <c r="A299" s="62" t="s">
        <v>60</v>
      </c>
      <c r="B299" s="8" t="s">
        <v>79</v>
      </c>
      <c r="C299" s="8" t="s">
        <v>124</v>
      </c>
      <c r="D299" s="8" t="s">
        <v>44</v>
      </c>
      <c r="E299" s="27" t="s">
        <v>45</v>
      </c>
      <c r="F299" s="92">
        <v>0</v>
      </c>
      <c r="G299" s="106"/>
      <c r="H299" s="99"/>
      <c r="I299" s="92"/>
      <c r="J299" s="92"/>
      <c r="K299" s="18"/>
      <c r="L299" s="2"/>
    </row>
    <row r="300" spans="1:12" ht="22.5" hidden="1">
      <c r="A300" s="62" t="s">
        <v>60</v>
      </c>
      <c r="B300" s="8" t="s">
        <v>79</v>
      </c>
      <c r="C300" s="8" t="s">
        <v>126</v>
      </c>
      <c r="D300" s="8"/>
      <c r="E300" s="27" t="s">
        <v>127</v>
      </c>
      <c r="F300" s="92">
        <f>F301</f>
        <v>0</v>
      </c>
      <c r="G300" s="106">
        <f aca="true" t="shared" si="43" ref="G300:H302">G301</f>
        <v>0</v>
      </c>
      <c r="H300" s="99">
        <f t="shared" si="43"/>
        <v>0</v>
      </c>
      <c r="I300" s="92"/>
      <c r="J300" s="92"/>
      <c r="K300" s="18"/>
      <c r="L300" s="2"/>
    </row>
    <row r="301" spans="1:12" ht="22.5" hidden="1">
      <c r="A301" s="62" t="s">
        <v>60</v>
      </c>
      <c r="B301" s="8" t="s">
        <v>79</v>
      </c>
      <c r="C301" s="8" t="s">
        <v>126</v>
      </c>
      <c r="D301" s="8" t="s">
        <v>50</v>
      </c>
      <c r="E301" s="28" t="s">
        <v>51</v>
      </c>
      <c r="F301" s="92">
        <f>F302</f>
        <v>0</v>
      </c>
      <c r="G301" s="106">
        <f t="shared" si="43"/>
        <v>0</v>
      </c>
      <c r="H301" s="99">
        <f t="shared" si="43"/>
        <v>0</v>
      </c>
      <c r="I301" s="92"/>
      <c r="J301" s="92"/>
      <c r="K301" s="18"/>
      <c r="L301" s="2"/>
    </row>
    <row r="302" spans="1:12" ht="22.5" hidden="1">
      <c r="A302" s="62" t="s">
        <v>60</v>
      </c>
      <c r="B302" s="8" t="s">
        <v>79</v>
      </c>
      <c r="C302" s="8" t="s">
        <v>126</v>
      </c>
      <c r="D302" s="8" t="s">
        <v>49</v>
      </c>
      <c r="E302" s="28" t="s">
        <v>52</v>
      </c>
      <c r="F302" s="92">
        <f>F303</f>
        <v>0</v>
      </c>
      <c r="G302" s="106">
        <f t="shared" si="43"/>
        <v>0</v>
      </c>
      <c r="H302" s="99">
        <f t="shared" si="43"/>
        <v>0</v>
      </c>
      <c r="I302" s="92"/>
      <c r="J302" s="92"/>
      <c r="K302" s="18"/>
      <c r="L302" s="2"/>
    </row>
    <row r="303" spans="1:12" ht="22.5" hidden="1">
      <c r="A303" s="62" t="s">
        <v>60</v>
      </c>
      <c r="B303" s="8" t="s">
        <v>79</v>
      </c>
      <c r="C303" s="8" t="s">
        <v>126</v>
      </c>
      <c r="D303" s="8" t="s">
        <v>44</v>
      </c>
      <c r="E303" s="27" t="s">
        <v>45</v>
      </c>
      <c r="F303" s="92"/>
      <c r="G303" s="106"/>
      <c r="H303" s="99"/>
      <c r="I303" s="92"/>
      <c r="J303" s="92"/>
      <c r="K303" s="18"/>
      <c r="L303" s="2"/>
    </row>
    <row r="304" spans="1:12" ht="33.75" hidden="1">
      <c r="A304" s="62" t="s">
        <v>60</v>
      </c>
      <c r="B304" s="8" t="s">
        <v>79</v>
      </c>
      <c r="C304" s="8" t="s">
        <v>128</v>
      </c>
      <c r="D304" s="8"/>
      <c r="E304" s="27" t="s">
        <v>129</v>
      </c>
      <c r="F304" s="92">
        <f>F305</f>
        <v>0</v>
      </c>
      <c r="G304" s="106">
        <f aca="true" t="shared" si="44" ref="G304:H306">G305</f>
        <v>0</v>
      </c>
      <c r="H304" s="99">
        <f t="shared" si="44"/>
        <v>0</v>
      </c>
      <c r="I304" s="92"/>
      <c r="J304" s="92"/>
      <c r="K304" s="18"/>
      <c r="L304" s="2"/>
    </row>
    <row r="305" spans="1:12" ht="22.5" hidden="1">
      <c r="A305" s="62" t="s">
        <v>60</v>
      </c>
      <c r="B305" s="8" t="s">
        <v>79</v>
      </c>
      <c r="C305" s="8" t="s">
        <v>128</v>
      </c>
      <c r="D305" s="8" t="s">
        <v>50</v>
      </c>
      <c r="E305" s="28" t="s">
        <v>51</v>
      </c>
      <c r="F305" s="92">
        <f>F306</f>
        <v>0</v>
      </c>
      <c r="G305" s="106">
        <f t="shared" si="44"/>
        <v>0</v>
      </c>
      <c r="H305" s="99">
        <f t="shared" si="44"/>
        <v>0</v>
      </c>
      <c r="I305" s="92"/>
      <c r="J305" s="92"/>
      <c r="K305" s="18"/>
      <c r="L305" s="2"/>
    </row>
    <row r="306" spans="1:12" ht="22.5" hidden="1">
      <c r="A306" s="62" t="s">
        <v>60</v>
      </c>
      <c r="B306" s="8" t="s">
        <v>79</v>
      </c>
      <c r="C306" s="8" t="s">
        <v>128</v>
      </c>
      <c r="D306" s="8" t="s">
        <v>49</v>
      </c>
      <c r="E306" s="28" t="s">
        <v>52</v>
      </c>
      <c r="F306" s="92">
        <f>F307</f>
        <v>0</v>
      </c>
      <c r="G306" s="106">
        <f t="shared" si="44"/>
        <v>0</v>
      </c>
      <c r="H306" s="99">
        <f t="shared" si="44"/>
        <v>0</v>
      </c>
      <c r="I306" s="92"/>
      <c r="J306" s="92"/>
      <c r="K306" s="18"/>
      <c r="L306" s="2"/>
    </row>
    <row r="307" spans="1:12" ht="22.5" hidden="1">
      <c r="A307" s="62" t="s">
        <v>60</v>
      </c>
      <c r="B307" s="8" t="s">
        <v>79</v>
      </c>
      <c r="C307" s="8" t="s">
        <v>128</v>
      </c>
      <c r="D307" s="8" t="s">
        <v>44</v>
      </c>
      <c r="E307" s="27" t="s">
        <v>45</v>
      </c>
      <c r="F307" s="92"/>
      <c r="G307" s="106"/>
      <c r="H307" s="99"/>
      <c r="I307" s="92"/>
      <c r="J307" s="92"/>
      <c r="K307" s="18"/>
      <c r="L307" s="2"/>
    </row>
    <row r="308" spans="1:12" ht="22.5" hidden="1">
      <c r="A308" s="62" t="s">
        <v>60</v>
      </c>
      <c r="B308" s="8" t="s">
        <v>79</v>
      </c>
      <c r="C308" s="8" t="s">
        <v>130</v>
      </c>
      <c r="D308" s="8"/>
      <c r="E308" s="27" t="s">
        <v>131</v>
      </c>
      <c r="F308" s="92">
        <f>F309</f>
        <v>0</v>
      </c>
      <c r="G308" s="106">
        <f aca="true" t="shared" si="45" ref="G308:H310">G309</f>
        <v>0</v>
      </c>
      <c r="H308" s="99">
        <f t="shared" si="45"/>
        <v>0</v>
      </c>
      <c r="I308" s="92"/>
      <c r="J308" s="92"/>
      <c r="K308" s="18"/>
      <c r="L308" s="2"/>
    </row>
    <row r="309" spans="1:12" ht="22.5" hidden="1">
      <c r="A309" s="62" t="s">
        <v>60</v>
      </c>
      <c r="B309" s="8" t="s">
        <v>79</v>
      </c>
      <c r="C309" s="8" t="s">
        <v>130</v>
      </c>
      <c r="D309" s="8" t="s">
        <v>50</v>
      </c>
      <c r="E309" s="28" t="s">
        <v>51</v>
      </c>
      <c r="F309" s="92">
        <f>F310</f>
        <v>0</v>
      </c>
      <c r="G309" s="106">
        <f t="shared" si="45"/>
        <v>0</v>
      </c>
      <c r="H309" s="99">
        <f t="shared" si="45"/>
        <v>0</v>
      </c>
      <c r="I309" s="92"/>
      <c r="J309" s="92"/>
      <c r="K309" s="18"/>
      <c r="L309" s="2"/>
    </row>
    <row r="310" spans="1:12" ht="22.5" hidden="1">
      <c r="A310" s="62" t="s">
        <v>60</v>
      </c>
      <c r="B310" s="8" t="s">
        <v>79</v>
      </c>
      <c r="C310" s="8" t="s">
        <v>130</v>
      </c>
      <c r="D310" s="8" t="s">
        <v>49</v>
      </c>
      <c r="E310" s="28" t="s">
        <v>52</v>
      </c>
      <c r="F310" s="92">
        <f>F311</f>
        <v>0</v>
      </c>
      <c r="G310" s="106">
        <f t="shared" si="45"/>
        <v>0</v>
      </c>
      <c r="H310" s="99">
        <f t="shared" si="45"/>
        <v>0</v>
      </c>
      <c r="I310" s="92"/>
      <c r="J310" s="92"/>
      <c r="K310" s="18"/>
      <c r="L310" s="2"/>
    </row>
    <row r="311" spans="1:12" ht="22.5" hidden="1">
      <c r="A311" s="62" t="s">
        <v>60</v>
      </c>
      <c r="B311" s="8" t="s">
        <v>79</v>
      </c>
      <c r="C311" s="8" t="s">
        <v>130</v>
      </c>
      <c r="D311" s="8" t="s">
        <v>44</v>
      </c>
      <c r="E311" s="27" t="s">
        <v>45</v>
      </c>
      <c r="F311" s="92"/>
      <c r="G311" s="106"/>
      <c r="H311" s="99"/>
      <c r="I311" s="92"/>
      <c r="J311" s="92"/>
      <c r="K311" s="18"/>
      <c r="L311" s="2"/>
    </row>
    <row r="312" spans="1:12" ht="22.5" hidden="1">
      <c r="A312" s="62" t="s">
        <v>60</v>
      </c>
      <c r="B312" s="8" t="s">
        <v>79</v>
      </c>
      <c r="C312" s="8" t="s">
        <v>132</v>
      </c>
      <c r="D312" s="8"/>
      <c r="E312" s="27" t="s">
        <v>133</v>
      </c>
      <c r="F312" s="92">
        <f>F313</f>
        <v>0</v>
      </c>
      <c r="G312" s="106">
        <f aca="true" t="shared" si="46" ref="G312:H314">G313</f>
        <v>0</v>
      </c>
      <c r="H312" s="99">
        <f t="shared" si="46"/>
        <v>0</v>
      </c>
      <c r="I312" s="92"/>
      <c r="J312" s="92"/>
      <c r="K312" s="18"/>
      <c r="L312" s="2"/>
    </row>
    <row r="313" spans="1:12" ht="22.5" hidden="1">
      <c r="A313" s="62" t="s">
        <v>60</v>
      </c>
      <c r="B313" s="8" t="s">
        <v>79</v>
      </c>
      <c r="C313" s="8" t="s">
        <v>132</v>
      </c>
      <c r="D313" s="8" t="s">
        <v>50</v>
      </c>
      <c r="E313" s="28" t="s">
        <v>51</v>
      </c>
      <c r="F313" s="92">
        <f>F314</f>
        <v>0</v>
      </c>
      <c r="G313" s="106">
        <f t="shared" si="46"/>
        <v>0</v>
      </c>
      <c r="H313" s="99">
        <f t="shared" si="46"/>
        <v>0</v>
      </c>
      <c r="I313" s="92"/>
      <c r="J313" s="92"/>
      <c r="K313" s="18"/>
      <c r="L313" s="2"/>
    </row>
    <row r="314" spans="1:12" ht="22.5" hidden="1">
      <c r="A314" s="62" t="s">
        <v>60</v>
      </c>
      <c r="B314" s="8" t="s">
        <v>79</v>
      </c>
      <c r="C314" s="8" t="s">
        <v>132</v>
      </c>
      <c r="D314" s="8" t="s">
        <v>49</v>
      </c>
      <c r="E314" s="28" t="s">
        <v>52</v>
      </c>
      <c r="F314" s="92">
        <f>F315</f>
        <v>0</v>
      </c>
      <c r="G314" s="106">
        <f t="shared" si="46"/>
        <v>0</v>
      </c>
      <c r="H314" s="99">
        <f t="shared" si="46"/>
        <v>0</v>
      </c>
      <c r="I314" s="92"/>
      <c r="J314" s="92"/>
      <c r="K314" s="18"/>
      <c r="L314" s="2"/>
    </row>
    <row r="315" spans="1:12" ht="22.5" hidden="1">
      <c r="A315" s="62" t="s">
        <v>60</v>
      </c>
      <c r="B315" s="8" t="s">
        <v>79</v>
      </c>
      <c r="C315" s="8" t="s">
        <v>132</v>
      </c>
      <c r="D315" s="8" t="s">
        <v>44</v>
      </c>
      <c r="E315" s="27" t="s">
        <v>45</v>
      </c>
      <c r="F315" s="92"/>
      <c r="G315" s="106"/>
      <c r="H315" s="99"/>
      <c r="I315" s="92"/>
      <c r="J315" s="92"/>
      <c r="K315" s="18"/>
      <c r="L315" s="2"/>
    </row>
    <row r="316" spans="1:12" ht="33.75" hidden="1">
      <c r="A316" s="62" t="s">
        <v>60</v>
      </c>
      <c r="B316" s="8" t="s">
        <v>79</v>
      </c>
      <c r="C316" s="8" t="s">
        <v>134</v>
      </c>
      <c r="D316" s="8"/>
      <c r="E316" s="27" t="s">
        <v>135</v>
      </c>
      <c r="F316" s="92">
        <f aca="true" t="shared" si="47" ref="F316:H318">F317</f>
        <v>0</v>
      </c>
      <c r="G316" s="106">
        <f t="shared" si="47"/>
        <v>0</v>
      </c>
      <c r="H316" s="99">
        <f t="shared" si="47"/>
        <v>0</v>
      </c>
      <c r="I316" s="92"/>
      <c r="J316" s="92"/>
      <c r="K316" s="18"/>
      <c r="L316" s="2"/>
    </row>
    <row r="317" spans="1:12" ht="22.5" hidden="1">
      <c r="A317" s="62" t="s">
        <v>60</v>
      </c>
      <c r="B317" s="8" t="s">
        <v>79</v>
      </c>
      <c r="C317" s="8" t="s">
        <v>134</v>
      </c>
      <c r="D317" s="8" t="s">
        <v>50</v>
      </c>
      <c r="E317" s="28" t="s">
        <v>51</v>
      </c>
      <c r="F317" s="92">
        <f t="shared" si="47"/>
        <v>0</v>
      </c>
      <c r="G317" s="106">
        <f t="shared" si="47"/>
        <v>0</v>
      </c>
      <c r="H317" s="99">
        <f t="shared" si="47"/>
        <v>0</v>
      </c>
      <c r="I317" s="92"/>
      <c r="J317" s="92"/>
      <c r="K317" s="18"/>
      <c r="L317" s="2"/>
    </row>
    <row r="318" spans="1:12" ht="22.5" hidden="1">
      <c r="A318" s="62" t="s">
        <v>60</v>
      </c>
      <c r="B318" s="8" t="s">
        <v>79</v>
      </c>
      <c r="C318" s="8" t="s">
        <v>134</v>
      </c>
      <c r="D318" s="8" t="s">
        <v>49</v>
      </c>
      <c r="E318" s="28" t="s">
        <v>52</v>
      </c>
      <c r="F318" s="92">
        <f t="shared" si="47"/>
        <v>0</v>
      </c>
      <c r="G318" s="106">
        <f t="shared" si="47"/>
        <v>0</v>
      </c>
      <c r="H318" s="99">
        <f t="shared" si="47"/>
        <v>0</v>
      </c>
      <c r="I318" s="92"/>
      <c r="J318" s="92"/>
      <c r="K318" s="18"/>
      <c r="L318" s="2"/>
    </row>
    <row r="319" spans="1:12" ht="22.5" hidden="1">
      <c r="A319" s="62" t="s">
        <v>60</v>
      </c>
      <c r="B319" s="8" t="s">
        <v>79</v>
      </c>
      <c r="C319" s="8" t="s">
        <v>134</v>
      </c>
      <c r="D319" s="8" t="s">
        <v>44</v>
      </c>
      <c r="E319" s="27" t="s">
        <v>45</v>
      </c>
      <c r="F319" s="92"/>
      <c r="G319" s="106"/>
      <c r="H319" s="99"/>
      <c r="I319" s="92"/>
      <c r="J319" s="92"/>
      <c r="K319" s="18"/>
      <c r="L319" s="2"/>
    </row>
    <row r="320" spans="1:12" ht="22.5" hidden="1">
      <c r="A320" s="62" t="s">
        <v>60</v>
      </c>
      <c r="B320" s="8" t="s">
        <v>79</v>
      </c>
      <c r="C320" s="8" t="s">
        <v>137</v>
      </c>
      <c r="D320" s="8"/>
      <c r="E320" s="27" t="s">
        <v>5</v>
      </c>
      <c r="F320" s="92">
        <f>F321</f>
        <v>0</v>
      </c>
      <c r="G320" s="106">
        <f aca="true" t="shared" si="48" ref="G320:H322">G321</f>
        <v>0</v>
      </c>
      <c r="H320" s="99">
        <f t="shared" si="48"/>
        <v>0</v>
      </c>
      <c r="I320" s="92"/>
      <c r="J320" s="92"/>
      <c r="K320" s="18"/>
      <c r="L320" s="2"/>
    </row>
    <row r="321" spans="1:12" ht="22.5" hidden="1">
      <c r="A321" s="62" t="s">
        <v>60</v>
      </c>
      <c r="B321" s="8" t="s">
        <v>79</v>
      </c>
      <c r="C321" s="8" t="s">
        <v>137</v>
      </c>
      <c r="D321" s="8" t="s">
        <v>50</v>
      </c>
      <c r="E321" s="28" t="s">
        <v>51</v>
      </c>
      <c r="F321" s="92">
        <f>F322</f>
        <v>0</v>
      </c>
      <c r="G321" s="106">
        <f t="shared" si="48"/>
        <v>0</v>
      </c>
      <c r="H321" s="99">
        <f t="shared" si="48"/>
        <v>0</v>
      </c>
      <c r="I321" s="92"/>
      <c r="J321" s="92"/>
      <c r="K321" s="18"/>
      <c r="L321" s="2"/>
    </row>
    <row r="322" spans="1:12" ht="22.5" hidden="1">
      <c r="A322" s="62" t="s">
        <v>60</v>
      </c>
      <c r="B322" s="8" t="s">
        <v>79</v>
      </c>
      <c r="C322" s="8" t="s">
        <v>137</v>
      </c>
      <c r="D322" s="8" t="s">
        <v>49</v>
      </c>
      <c r="E322" s="28" t="s">
        <v>52</v>
      </c>
      <c r="F322" s="92">
        <f>F323</f>
        <v>0</v>
      </c>
      <c r="G322" s="106">
        <f t="shared" si="48"/>
        <v>0</v>
      </c>
      <c r="H322" s="99">
        <f t="shared" si="48"/>
        <v>0</v>
      </c>
      <c r="I322" s="92"/>
      <c r="J322" s="92"/>
      <c r="K322" s="18"/>
      <c r="L322" s="2"/>
    </row>
    <row r="323" spans="1:12" ht="22.5" hidden="1">
      <c r="A323" s="62" t="s">
        <v>60</v>
      </c>
      <c r="B323" s="8" t="s">
        <v>79</v>
      </c>
      <c r="C323" s="8" t="s">
        <v>137</v>
      </c>
      <c r="D323" s="8" t="s">
        <v>44</v>
      </c>
      <c r="E323" s="27" t="s">
        <v>45</v>
      </c>
      <c r="F323" s="92"/>
      <c r="G323" s="106"/>
      <c r="H323" s="99"/>
      <c r="I323" s="92"/>
      <c r="J323" s="92"/>
      <c r="K323" s="18"/>
      <c r="L323" s="2"/>
    </row>
    <row r="324" spans="1:12" ht="33.75">
      <c r="A324" s="62" t="s">
        <v>60</v>
      </c>
      <c r="B324" s="14" t="s">
        <v>79</v>
      </c>
      <c r="C324" s="14" t="s">
        <v>243</v>
      </c>
      <c r="D324" s="14"/>
      <c r="E324" s="29" t="s">
        <v>391</v>
      </c>
      <c r="F324" s="93">
        <f>F325+F340+F358</f>
        <v>9375.9</v>
      </c>
      <c r="G324" s="173">
        <f>G325+G340+G358</f>
        <v>0</v>
      </c>
      <c r="H324" s="213">
        <f>H325+H340+H358</f>
        <v>0</v>
      </c>
      <c r="I324" s="93">
        <f>I325+I340+I358</f>
        <v>4496</v>
      </c>
      <c r="J324" s="93">
        <f>J325+J340+J358</f>
        <v>4378.400000000001</v>
      </c>
      <c r="K324" s="18"/>
      <c r="L324" s="2"/>
    </row>
    <row r="325" spans="1:12" ht="28.5" customHeight="1">
      <c r="A325" s="62" t="s">
        <v>60</v>
      </c>
      <c r="B325" s="14" t="s">
        <v>79</v>
      </c>
      <c r="C325" s="14" t="s">
        <v>255</v>
      </c>
      <c r="D325" s="14"/>
      <c r="E325" s="124" t="s">
        <v>120</v>
      </c>
      <c r="F325" s="93">
        <f>F326+F336</f>
        <v>8732.9</v>
      </c>
      <c r="G325" s="173">
        <f>G326+G336</f>
        <v>0</v>
      </c>
      <c r="H325" s="213">
        <f>H326+H336</f>
        <v>0</v>
      </c>
      <c r="I325" s="93">
        <f>I326+I336</f>
        <v>3980.3</v>
      </c>
      <c r="J325" s="93">
        <f>J326+J336</f>
        <v>4155.3</v>
      </c>
      <c r="K325" s="18"/>
      <c r="L325" s="2"/>
    </row>
    <row r="326" spans="1:12" ht="22.5">
      <c r="A326" s="62" t="s">
        <v>60</v>
      </c>
      <c r="B326" s="8" t="s">
        <v>79</v>
      </c>
      <c r="C326" s="8" t="s">
        <v>256</v>
      </c>
      <c r="D326" s="8"/>
      <c r="E326" s="27" t="s">
        <v>87</v>
      </c>
      <c r="F326" s="92">
        <f>F327</f>
        <v>1701.6</v>
      </c>
      <c r="G326" s="172">
        <f>G327</f>
        <v>0</v>
      </c>
      <c r="H326" s="108">
        <f>H327</f>
        <v>0</v>
      </c>
      <c r="I326" s="92">
        <f>I327</f>
        <v>1205.8</v>
      </c>
      <c r="J326" s="92">
        <f>J327</f>
        <v>1258.8</v>
      </c>
      <c r="K326" s="18"/>
      <c r="L326" s="2"/>
    </row>
    <row r="327" spans="1:12" ht="12.75">
      <c r="A327" s="62" t="s">
        <v>60</v>
      </c>
      <c r="B327" s="8" t="s">
        <v>79</v>
      </c>
      <c r="C327" s="8" t="s">
        <v>257</v>
      </c>
      <c r="D327" s="8"/>
      <c r="E327" s="27" t="s">
        <v>186</v>
      </c>
      <c r="F327" s="92">
        <f>F328+F330+F333</f>
        <v>1701.6</v>
      </c>
      <c r="G327" s="172">
        <f>G328+G330+G333</f>
        <v>0</v>
      </c>
      <c r="H327" s="108">
        <f>H328+H330+H333</f>
        <v>0</v>
      </c>
      <c r="I327" s="92">
        <f>I328+I330+I333</f>
        <v>1205.8</v>
      </c>
      <c r="J327" s="92">
        <f>J328+J330+J333</f>
        <v>1258.8</v>
      </c>
      <c r="K327" s="18"/>
      <c r="L327" s="2"/>
    </row>
    <row r="328" spans="1:12" ht="22.5">
      <c r="A328" s="62" t="s">
        <v>60</v>
      </c>
      <c r="B328" s="8" t="s">
        <v>79</v>
      </c>
      <c r="C328" s="8" t="s">
        <v>271</v>
      </c>
      <c r="D328" s="8"/>
      <c r="E328" s="44" t="s">
        <v>88</v>
      </c>
      <c r="F328" s="92">
        <f>F329</f>
        <v>1701.6</v>
      </c>
      <c r="G328" s="172">
        <f>G329</f>
        <v>0</v>
      </c>
      <c r="H328" s="108">
        <f>H329</f>
        <v>0</v>
      </c>
      <c r="I328" s="92">
        <f>I329</f>
        <v>1205.8</v>
      </c>
      <c r="J328" s="92">
        <f>J329</f>
        <v>1258.8</v>
      </c>
      <c r="K328" s="18"/>
      <c r="L328" s="2"/>
    </row>
    <row r="329" spans="1:12" ht="22.5">
      <c r="A329" s="62" t="s">
        <v>60</v>
      </c>
      <c r="B329" s="8" t="s">
        <v>79</v>
      </c>
      <c r="C329" s="8" t="s">
        <v>271</v>
      </c>
      <c r="D329" s="8" t="s">
        <v>50</v>
      </c>
      <c r="E329" s="28" t="s">
        <v>359</v>
      </c>
      <c r="F329" s="92">
        <f>1301.6+250+150</f>
        <v>1701.6</v>
      </c>
      <c r="G329" s="106"/>
      <c r="H329" s="98"/>
      <c r="I329" s="92">
        <v>1205.8</v>
      </c>
      <c r="J329" s="92">
        <v>1258.8</v>
      </c>
      <c r="K329" s="18">
        <f>250+150</f>
        <v>400</v>
      </c>
      <c r="L329" s="2"/>
    </row>
    <row r="330" spans="1:12" ht="22.5" hidden="1">
      <c r="A330" s="62" t="s">
        <v>60</v>
      </c>
      <c r="B330" s="8" t="s">
        <v>79</v>
      </c>
      <c r="C330" s="8" t="s">
        <v>272</v>
      </c>
      <c r="D330" s="8"/>
      <c r="E330" s="44" t="s">
        <v>141</v>
      </c>
      <c r="F330" s="92">
        <f>F331+F332</f>
        <v>0</v>
      </c>
      <c r="G330" s="172">
        <f>G331+G332</f>
        <v>0</v>
      </c>
      <c r="H330" s="108">
        <f>H331+H332</f>
        <v>0</v>
      </c>
      <c r="I330" s="92">
        <f>I331+I332</f>
        <v>0</v>
      </c>
      <c r="J330" s="92">
        <f>J331+J332</f>
        <v>0</v>
      </c>
      <c r="K330" s="18"/>
      <c r="L330" s="2"/>
    </row>
    <row r="331" spans="1:12" ht="26.25" customHeight="1" hidden="1">
      <c r="A331" s="62" t="s">
        <v>60</v>
      </c>
      <c r="B331" s="8" t="s">
        <v>79</v>
      </c>
      <c r="C331" s="8" t="s">
        <v>272</v>
      </c>
      <c r="D331" s="8" t="s">
        <v>50</v>
      </c>
      <c r="E331" s="28" t="s">
        <v>359</v>
      </c>
      <c r="F331" s="92"/>
      <c r="G331" s="106"/>
      <c r="H331" s="98"/>
      <c r="I331" s="92"/>
      <c r="J331" s="92"/>
      <c r="K331" s="18"/>
      <c r="L331" s="2"/>
    </row>
    <row r="332" spans="1:12" ht="12.75" hidden="1">
      <c r="A332" s="62" t="s">
        <v>60</v>
      </c>
      <c r="B332" s="8" t="s">
        <v>79</v>
      </c>
      <c r="C332" s="8" t="s">
        <v>272</v>
      </c>
      <c r="D332" s="8" t="s">
        <v>53</v>
      </c>
      <c r="E332" s="58" t="s">
        <v>140</v>
      </c>
      <c r="F332" s="92"/>
      <c r="G332" s="106"/>
      <c r="H332" s="98"/>
      <c r="I332" s="92"/>
      <c r="J332" s="92"/>
      <c r="K332" s="18"/>
      <c r="L332" s="2"/>
    </row>
    <row r="333" spans="1:12" ht="24.75" customHeight="1" hidden="1">
      <c r="A333" s="62" t="s">
        <v>60</v>
      </c>
      <c r="B333" s="8" t="s">
        <v>79</v>
      </c>
      <c r="C333" s="8" t="s">
        <v>303</v>
      </c>
      <c r="D333" s="8"/>
      <c r="E333" s="58" t="s">
        <v>305</v>
      </c>
      <c r="F333" s="92">
        <f>F334</f>
        <v>0</v>
      </c>
      <c r="G333" s="172">
        <f aca="true" t="shared" si="49" ref="G333:J334">G334</f>
        <v>0</v>
      </c>
      <c r="H333" s="108">
        <f t="shared" si="49"/>
        <v>0</v>
      </c>
      <c r="I333" s="92">
        <f t="shared" si="49"/>
        <v>0</v>
      </c>
      <c r="J333" s="92">
        <f t="shared" si="49"/>
        <v>0</v>
      </c>
      <c r="K333" s="18"/>
      <c r="L333" s="2"/>
    </row>
    <row r="334" spans="1:12" ht="12.75" hidden="1">
      <c r="A334" s="62" t="s">
        <v>60</v>
      </c>
      <c r="B334" s="8" t="s">
        <v>79</v>
      </c>
      <c r="C334" s="8" t="s">
        <v>304</v>
      </c>
      <c r="D334" s="8"/>
      <c r="E334" s="27" t="s">
        <v>58</v>
      </c>
      <c r="F334" s="92">
        <f>F335</f>
        <v>0</v>
      </c>
      <c r="G334" s="172">
        <f t="shared" si="49"/>
        <v>0</v>
      </c>
      <c r="H334" s="108">
        <f t="shared" si="49"/>
        <v>0</v>
      </c>
      <c r="I334" s="92">
        <f t="shared" si="49"/>
        <v>0</v>
      </c>
      <c r="J334" s="92">
        <f t="shared" si="49"/>
        <v>0</v>
      </c>
      <c r="K334" s="18"/>
      <c r="L334" s="2"/>
    </row>
    <row r="335" spans="1:12" ht="22.5" hidden="1">
      <c r="A335" s="62" t="s">
        <v>60</v>
      </c>
      <c r="B335" s="8" t="s">
        <v>79</v>
      </c>
      <c r="C335" s="8" t="s">
        <v>304</v>
      </c>
      <c r="D335" s="8" t="s">
        <v>50</v>
      </c>
      <c r="E335" s="28" t="s">
        <v>51</v>
      </c>
      <c r="F335" s="92">
        <f>75-75</f>
        <v>0</v>
      </c>
      <c r="G335" s="172">
        <f>75-75</f>
        <v>0</v>
      </c>
      <c r="H335" s="108">
        <f>75-75</f>
        <v>0</v>
      </c>
      <c r="I335" s="92">
        <f>75-75</f>
        <v>0</v>
      </c>
      <c r="J335" s="92">
        <f>75-75</f>
        <v>0</v>
      </c>
      <c r="K335" s="18"/>
      <c r="L335" s="2"/>
    </row>
    <row r="336" spans="1:12" ht="22.5">
      <c r="A336" s="62" t="s">
        <v>60</v>
      </c>
      <c r="B336" s="8" t="s">
        <v>79</v>
      </c>
      <c r="C336" s="8" t="s">
        <v>288</v>
      </c>
      <c r="D336" s="8"/>
      <c r="E336" s="58" t="s">
        <v>289</v>
      </c>
      <c r="F336" s="92">
        <f>F337</f>
        <v>7031.3</v>
      </c>
      <c r="G336" s="172">
        <f aca="true" t="shared" si="50" ref="G336:J337">G337</f>
        <v>0</v>
      </c>
      <c r="H336" s="108">
        <f t="shared" si="50"/>
        <v>0</v>
      </c>
      <c r="I336" s="92">
        <f t="shared" si="50"/>
        <v>2774.5</v>
      </c>
      <c r="J336" s="92">
        <f t="shared" si="50"/>
        <v>2896.5</v>
      </c>
      <c r="K336" s="18"/>
      <c r="L336" s="2"/>
    </row>
    <row r="337" spans="1:12" ht="12.75">
      <c r="A337" s="62" t="s">
        <v>60</v>
      </c>
      <c r="B337" s="8" t="s">
        <v>79</v>
      </c>
      <c r="C337" s="8" t="s">
        <v>290</v>
      </c>
      <c r="D337" s="8"/>
      <c r="E337" s="27" t="s">
        <v>186</v>
      </c>
      <c r="F337" s="92">
        <f>F338</f>
        <v>7031.3</v>
      </c>
      <c r="G337" s="172">
        <f t="shared" si="50"/>
        <v>0</v>
      </c>
      <c r="H337" s="108">
        <f t="shared" si="50"/>
        <v>0</v>
      </c>
      <c r="I337" s="92">
        <f t="shared" si="50"/>
        <v>2774.5</v>
      </c>
      <c r="J337" s="92">
        <f t="shared" si="50"/>
        <v>2896.5</v>
      </c>
      <c r="K337" s="18"/>
      <c r="L337" s="2"/>
    </row>
    <row r="338" spans="1:12" ht="22.5">
      <c r="A338" s="62" t="s">
        <v>60</v>
      </c>
      <c r="B338" s="8" t="s">
        <v>79</v>
      </c>
      <c r="C338" s="8" t="s">
        <v>291</v>
      </c>
      <c r="D338" s="8"/>
      <c r="E338" s="59" t="s">
        <v>292</v>
      </c>
      <c r="F338" s="92">
        <f>F339</f>
        <v>7031.3</v>
      </c>
      <c r="G338" s="172">
        <f>G339</f>
        <v>0</v>
      </c>
      <c r="H338" s="108">
        <f>H339</f>
        <v>0</v>
      </c>
      <c r="I338" s="92">
        <f>I339</f>
        <v>2774.5</v>
      </c>
      <c r="J338" s="92">
        <f>J339</f>
        <v>2896.5</v>
      </c>
      <c r="K338" s="18"/>
      <c r="L338" s="2"/>
    </row>
    <row r="339" spans="1:12" ht="22.5">
      <c r="A339" s="62" t="s">
        <v>60</v>
      </c>
      <c r="B339" s="8" t="s">
        <v>79</v>
      </c>
      <c r="C339" s="8" t="s">
        <v>291</v>
      </c>
      <c r="D339" s="8" t="s">
        <v>50</v>
      </c>
      <c r="E339" s="28" t="s">
        <v>359</v>
      </c>
      <c r="F339" s="92">
        <f>5450+781.3+100+150+150+400</f>
        <v>7031.3</v>
      </c>
      <c r="G339" s="106"/>
      <c r="H339" s="98"/>
      <c r="I339" s="92">
        <v>2774.5</v>
      </c>
      <c r="J339" s="92">
        <v>2896.5</v>
      </c>
      <c r="K339" s="18">
        <f>100+150+150+400</f>
        <v>800</v>
      </c>
      <c r="L339" s="2"/>
    </row>
    <row r="340" spans="1:12" ht="12.75">
      <c r="A340" s="62" t="s">
        <v>60</v>
      </c>
      <c r="B340" s="14" t="s">
        <v>79</v>
      </c>
      <c r="C340" s="14" t="s">
        <v>273</v>
      </c>
      <c r="D340" s="14"/>
      <c r="E340" s="124" t="s">
        <v>83</v>
      </c>
      <c r="F340" s="93">
        <f>F341</f>
        <v>483</v>
      </c>
      <c r="G340" s="173">
        <f>G341</f>
        <v>0</v>
      </c>
      <c r="H340" s="213">
        <f>H341</f>
        <v>0</v>
      </c>
      <c r="I340" s="93">
        <f>I341</f>
        <v>405.4</v>
      </c>
      <c r="J340" s="93">
        <f>J341</f>
        <v>150</v>
      </c>
      <c r="K340" s="18"/>
      <c r="L340" s="2"/>
    </row>
    <row r="341" spans="1:12" ht="22.5">
      <c r="A341" s="62" t="s">
        <v>60</v>
      </c>
      <c r="B341" s="8" t="s">
        <v>79</v>
      </c>
      <c r="C341" s="8" t="s">
        <v>274</v>
      </c>
      <c r="D341" s="8"/>
      <c r="E341" s="46" t="s">
        <v>275</v>
      </c>
      <c r="F341" s="92">
        <f>F342+F350+F355</f>
        <v>483</v>
      </c>
      <c r="G341" s="92">
        <f>G342+G350+G355</f>
        <v>0</v>
      </c>
      <c r="H341" s="92">
        <f>H342+H350+H355</f>
        <v>0</v>
      </c>
      <c r="I341" s="92">
        <f>I342+I350+I355</f>
        <v>405.4</v>
      </c>
      <c r="J341" s="92">
        <f>J342+J350+J355</f>
        <v>150</v>
      </c>
      <c r="K341" s="18"/>
      <c r="L341" s="2"/>
    </row>
    <row r="342" spans="1:12" ht="48" customHeight="1">
      <c r="A342" s="62" t="s">
        <v>60</v>
      </c>
      <c r="B342" s="8" t="s">
        <v>79</v>
      </c>
      <c r="C342" s="8" t="s">
        <v>348</v>
      </c>
      <c r="D342" s="8"/>
      <c r="E342" s="27" t="s">
        <v>350</v>
      </c>
      <c r="F342" s="92">
        <f>F343+F345+F348</f>
        <v>333</v>
      </c>
      <c r="G342" s="92">
        <f>G343+G345+G348</f>
        <v>0</v>
      </c>
      <c r="H342" s="92">
        <f>H343+H345+H348</f>
        <v>0</v>
      </c>
      <c r="I342" s="92">
        <f>I343+I345+I348</f>
        <v>255.4</v>
      </c>
      <c r="J342" s="92">
        <f>J343+J345+J348</f>
        <v>0</v>
      </c>
      <c r="K342" s="18"/>
      <c r="L342" s="2"/>
    </row>
    <row r="343" spans="1:12" ht="22.5" hidden="1">
      <c r="A343" s="62" t="s">
        <v>60</v>
      </c>
      <c r="B343" s="8" t="s">
        <v>79</v>
      </c>
      <c r="C343" s="8" t="s">
        <v>349</v>
      </c>
      <c r="D343" s="8"/>
      <c r="E343" s="44" t="s">
        <v>352</v>
      </c>
      <c r="F343" s="92">
        <f>F344</f>
        <v>0</v>
      </c>
      <c r="G343" s="172">
        <f>G344</f>
        <v>0</v>
      </c>
      <c r="H343" s="108">
        <f>H344</f>
        <v>0</v>
      </c>
      <c r="I343" s="92">
        <f>I344</f>
        <v>0</v>
      </c>
      <c r="J343" s="92">
        <f>J344</f>
        <v>0</v>
      </c>
      <c r="K343" s="18"/>
      <c r="L343" s="2"/>
    </row>
    <row r="344" spans="1:12" ht="22.5" hidden="1">
      <c r="A344" s="62" t="s">
        <v>60</v>
      </c>
      <c r="B344" s="8" t="s">
        <v>79</v>
      </c>
      <c r="C344" s="8" t="s">
        <v>349</v>
      </c>
      <c r="D344" s="8" t="s">
        <v>50</v>
      </c>
      <c r="E344" s="28" t="s">
        <v>359</v>
      </c>
      <c r="F344" s="92"/>
      <c r="G344" s="106"/>
      <c r="H344" s="108"/>
      <c r="I344" s="92"/>
      <c r="J344" s="92"/>
      <c r="K344" s="18"/>
      <c r="L344" s="2"/>
    </row>
    <row r="345" spans="1:12" ht="30.75" customHeight="1" hidden="1">
      <c r="A345" s="62" t="s">
        <v>60</v>
      </c>
      <c r="B345" s="8" t="s">
        <v>79</v>
      </c>
      <c r="C345" s="8" t="s">
        <v>349</v>
      </c>
      <c r="D345" s="8"/>
      <c r="E345" s="44" t="s">
        <v>355</v>
      </c>
      <c r="F345" s="109">
        <f>F347+F346</f>
        <v>0</v>
      </c>
      <c r="G345" s="194">
        <f>G347+G346</f>
        <v>0</v>
      </c>
      <c r="H345" s="112">
        <f>H347+H346</f>
        <v>0</v>
      </c>
      <c r="I345" s="109">
        <f>I347+I346</f>
        <v>0</v>
      </c>
      <c r="J345" s="109">
        <f>J347+J346</f>
        <v>0</v>
      </c>
      <c r="K345" s="18"/>
      <c r="L345" s="2"/>
    </row>
    <row r="346" spans="1:12" ht="30.75" customHeight="1" hidden="1">
      <c r="A346" s="62" t="s">
        <v>60</v>
      </c>
      <c r="B346" s="8" t="s">
        <v>79</v>
      </c>
      <c r="C346" s="8" t="s">
        <v>349</v>
      </c>
      <c r="D346" s="8" t="s">
        <v>50</v>
      </c>
      <c r="E346" s="28" t="s">
        <v>359</v>
      </c>
      <c r="F346" s="109"/>
      <c r="G346" s="133"/>
      <c r="H346" s="112"/>
      <c r="I346" s="109"/>
      <c r="J346" s="109"/>
      <c r="K346" s="18"/>
      <c r="L346" s="2"/>
    </row>
    <row r="347" spans="1:12" ht="22.5" hidden="1">
      <c r="A347" s="62" t="s">
        <v>60</v>
      </c>
      <c r="B347" s="8" t="s">
        <v>79</v>
      </c>
      <c r="C347" s="8" t="s">
        <v>349</v>
      </c>
      <c r="D347" s="8" t="s">
        <v>69</v>
      </c>
      <c r="E347" s="27" t="s">
        <v>297</v>
      </c>
      <c r="F347" s="109"/>
      <c r="G347" s="110"/>
      <c r="H347" s="112"/>
      <c r="I347" s="109"/>
      <c r="J347" s="109"/>
      <c r="K347" s="18"/>
      <c r="L347" s="2"/>
    </row>
    <row r="348" spans="1:12" ht="28.5" customHeight="1">
      <c r="A348" s="62" t="s">
        <v>60</v>
      </c>
      <c r="B348" s="8" t="s">
        <v>79</v>
      </c>
      <c r="C348" s="8" t="s">
        <v>349</v>
      </c>
      <c r="D348" s="8"/>
      <c r="E348" s="178" t="s">
        <v>458</v>
      </c>
      <c r="F348" s="109">
        <f>F349</f>
        <v>333</v>
      </c>
      <c r="G348" s="109">
        <f>G349</f>
        <v>0</v>
      </c>
      <c r="H348" s="109">
        <f>H349</f>
        <v>0</v>
      </c>
      <c r="I348" s="109">
        <f>I349</f>
        <v>255.4</v>
      </c>
      <c r="J348" s="109">
        <f>J349</f>
        <v>0</v>
      </c>
      <c r="K348" s="18"/>
      <c r="L348" s="2"/>
    </row>
    <row r="349" spans="1:12" ht="22.5">
      <c r="A349" s="62" t="s">
        <v>60</v>
      </c>
      <c r="B349" s="8" t="s">
        <v>79</v>
      </c>
      <c r="C349" s="65" t="s">
        <v>349</v>
      </c>
      <c r="D349" s="8" t="s">
        <v>50</v>
      </c>
      <c r="E349" s="174" t="s">
        <v>359</v>
      </c>
      <c r="F349" s="109">
        <f>255.4+65.2+12.4</f>
        <v>333</v>
      </c>
      <c r="G349" s="133"/>
      <c r="H349" s="112"/>
      <c r="I349" s="109">
        <v>255.4</v>
      </c>
      <c r="J349" s="109"/>
      <c r="K349" s="18">
        <f>65.2+12.4</f>
        <v>77.60000000000001</v>
      </c>
      <c r="L349" s="2"/>
    </row>
    <row r="350" spans="1:12" ht="22.5" hidden="1">
      <c r="A350" s="62" t="s">
        <v>60</v>
      </c>
      <c r="B350" s="8" t="s">
        <v>79</v>
      </c>
      <c r="C350" s="8" t="s">
        <v>434</v>
      </c>
      <c r="D350" s="8"/>
      <c r="E350" s="27" t="s">
        <v>287</v>
      </c>
      <c r="F350" s="109">
        <f>F351+F353</f>
        <v>0</v>
      </c>
      <c r="G350" s="194">
        <f>G351+G353</f>
        <v>0</v>
      </c>
      <c r="H350" s="112">
        <f>H351+H353</f>
        <v>0</v>
      </c>
      <c r="I350" s="109">
        <f>I351+I353</f>
        <v>0</v>
      </c>
      <c r="J350" s="109">
        <f>J351+J353</f>
        <v>0</v>
      </c>
      <c r="K350" s="18"/>
      <c r="L350" s="2"/>
    </row>
    <row r="351" spans="1:12" ht="33.75" hidden="1">
      <c r="A351" s="62" t="s">
        <v>60</v>
      </c>
      <c r="B351" s="8" t="s">
        <v>79</v>
      </c>
      <c r="C351" s="8" t="s">
        <v>435</v>
      </c>
      <c r="D351" s="8"/>
      <c r="E351" s="44" t="s">
        <v>432</v>
      </c>
      <c r="F351" s="109">
        <f>F352</f>
        <v>0</v>
      </c>
      <c r="G351" s="194">
        <f>G352</f>
        <v>0</v>
      </c>
      <c r="H351" s="112">
        <f>H352</f>
        <v>0</v>
      </c>
      <c r="I351" s="109">
        <f>I352</f>
        <v>0</v>
      </c>
      <c r="J351" s="109">
        <f>J352</f>
        <v>0</v>
      </c>
      <c r="K351" s="18"/>
      <c r="L351" s="2"/>
    </row>
    <row r="352" spans="1:12" ht="22.5" hidden="1">
      <c r="A352" s="62" t="s">
        <v>60</v>
      </c>
      <c r="B352" s="8" t="s">
        <v>79</v>
      </c>
      <c r="C352" s="8" t="s">
        <v>435</v>
      </c>
      <c r="D352" s="8" t="s">
        <v>50</v>
      </c>
      <c r="E352" s="28" t="s">
        <v>359</v>
      </c>
      <c r="F352" s="109"/>
      <c r="G352" s="133"/>
      <c r="H352" s="112"/>
      <c r="I352" s="109"/>
      <c r="J352" s="109"/>
      <c r="K352" s="18"/>
      <c r="L352" s="2"/>
    </row>
    <row r="353" spans="1:12" ht="50.25" customHeight="1" hidden="1">
      <c r="A353" s="62" t="s">
        <v>60</v>
      </c>
      <c r="B353" s="8" t="s">
        <v>79</v>
      </c>
      <c r="C353" s="8" t="s">
        <v>436</v>
      </c>
      <c r="D353" s="8"/>
      <c r="E353" s="44" t="s">
        <v>433</v>
      </c>
      <c r="F353" s="109">
        <f>F354</f>
        <v>0</v>
      </c>
      <c r="G353" s="194">
        <f>G354</f>
        <v>0</v>
      </c>
      <c r="H353" s="112">
        <f>H354</f>
        <v>0</v>
      </c>
      <c r="I353" s="109">
        <f>I354</f>
        <v>0</v>
      </c>
      <c r="J353" s="109">
        <f>J354</f>
        <v>0</v>
      </c>
      <c r="K353" s="18"/>
      <c r="L353" s="2"/>
    </row>
    <row r="354" spans="1:12" ht="22.5" hidden="1">
      <c r="A354" s="62" t="s">
        <v>60</v>
      </c>
      <c r="B354" s="8" t="s">
        <v>79</v>
      </c>
      <c r="C354" s="8" t="s">
        <v>436</v>
      </c>
      <c r="D354" s="8" t="s">
        <v>50</v>
      </c>
      <c r="E354" s="28" t="s">
        <v>359</v>
      </c>
      <c r="F354" s="109"/>
      <c r="G354" s="133"/>
      <c r="H354" s="112"/>
      <c r="I354" s="109"/>
      <c r="J354" s="109"/>
      <c r="K354" s="18"/>
      <c r="L354" s="2"/>
    </row>
    <row r="355" spans="1:12" ht="12.75">
      <c r="A355" s="62" t="s">
        <v>60</v>
      </c>
      <c r="B355" s="8" t="s">
        <v>79</v>
      </c>
      <c r="C355" s="8" t="s">
        <v>456</v>
      </c>
      <c r="D355" s="180"/>
      <c r="E355" s="27" t="s">
        <v>186</v>
      </c>
      <c r="F355" s="109">
        <f aca="true" t="shared" si="51" ref="F355:J356">F356</f>
        <v>150</v>
      </c>
      <c r="G355" s="109">
        <f t="shared" si="51"/>
        <v>0</v>
      </c>
      <c r="H355" s="109">
        <f t="shared" si="51"/>
        <v>0</v>
      </c>
      <c r="I355" s="109">
        <f t="shared" si="51"/>
        <v>150</v>
      </c>
      <c r="J355" s="109">
        <f t="shared" si="51"/>
        <v>150</v>
      </c>
      <c r="K355" s="18"/>
      <c r="L355" s="2"/>
    </row>
    <row r="356" spans="1:12" ht="22.5">
      <c r="A356" s="62" t="s">
        <v>60</v>
      </c>
      <c r="B356" s="8" t="s">
        <v>79</v>
      </c>
      <c r="C356" s="8" t="s">
        <v>457</v>
      </c>
      <c r="D356" s="177"/>
      <c r="E356" s="244" t="s">
        <v>461</v>
      </c>
      <c r="F356" s="109">
        <f t="shared" si="51"/>
        <v>150</v>
      </c>
      <c r="G356" s="109">
        <f t="shared" si="51"/>
        <v>0</v>
      </c>
      <c r="H356" s="109">
        <f t="shared" si="51"/>
        <v>0</v>
      </c>
      <c r="I356" s="109">
        <f t="shared" si="51"/>
        <v>150</v>
      </c>
      <c r="J356" s="109">
        <f t="shared" si="51"/>
        <v>150</v>
      </c>
      <c r="K356" s="18"/>
      <c r="L356" s="2"/>
    </row>
    <row r="357" spans="1:12" ht="22.5">
      <c r="A357" s="62" t="s">
        <v>60</v>
      </c>
      <c r="B357" s="8" t="s">
        <v>79</v>
      </c>
      <c r="C357" s="8" t="s">
        <v>457</v>
      </c>
      <c r="D357" s="8" t="s">
        <v>50</v>
      </c>
      <c r="E357" s="28" t="s">
        <v>359</v>
      </c>
      <c r="F357" s="109">
        <v>150</v>
      </c>
      <c r="G357" s="133"/>
      <c r="H357" s="112"/>
      <c r="I357" s="109">
        <v>150</v>
      </c>
      <c r="J357" s="109">
        <v>150</v>
      </c>
      <c r="K357" s="18"/>
      <c r="L357" s="2"/>
    </row>
    <row r="358" spans="1:12" ht="22.5">
      <c r="A358" s="62" t="s">
        <v>60</v>
      </c>
      <c r="B358" s="14" t="s">
        <v>79</v>
      </c>
      <c r="C358" s="14" t="s">
        <v>367</v>
      </c>
      <c r="D358" s="14"/>
      <c r="E358" s="29" t="s">
        <v>368</v>
      </c>
      <c r="F358" s="93">
        <f>F363+F359</f>
        <v>160</v>
      </c>
      <c r="G358" s="173">
        <f>G363+G359</f>
        <v>0</v>
      </c>
      <c r="H358" s="213">
        <f>H363+H359</f>
        <v>0</v>
      </c>
      <c r="I358" s="93">
        <f>I363+I359</f>
        <v>110.3</v>
      </c>
      <c r="J358" s="93">
        <f>J363+J359</f>
        <v>73.1</v>
      </c>
      <c r="K358" s="18"/>
      <c r="L358" s="2"/>
    </row>
    <row r="359" spans="1:12" ht="12.75">
      <c r="A359" s="62" t="s">
        <v>60</v>
      </c>
      <c r="B359" s="14" t="s">
        <v>79</v>
      </c>
      <c r="C359" s="8" t="s">
        <v>404</v>
      </c>
      <c r="D359" s="8"/>
      <c r="E359" s="28" t="s">
        <v>405</v>
      </c>
      <c r="F359" s="93">
        <f aca="true" t="shared" si="52" ref="F359:J361">F360</f>
        <v>36</v>
      </c>
      <c r="G359" s="173">
        <f t="shared" si="52"/>
        <v>0</v>
      </c>
      <c r="H359" s="213">
        <f t="shared" si="52"/>
        <v>0</v>
      </c>
      <c r="I359" s="93">
        <f t="shared" si="52"/>
        <v>24.8</v>
      </c>
      <c r="J359" s="93">
        <f t="shared" si="52"/>
        <v>26.1</v>
      </c>
      <c r="K359" s="18"/>
      <c r="L359" s="2"/>
    </row>
    <row r="360" spans="1:12" ht="22.5">
      <c r="A360" s="62" t="s">
        <v>60</v>
      </c>
      <c r="B360" s="14" t="s">
        <v>79</v>
      </c>
      <c r="C360" s="8" t="s">
        <v>406</v>
      </c>
      <c r="D360" s="8"/>
      <c r="E360" s="28" t="s">
        <v>407</v>
      </c>
      <c r="F360" s="92">
        <f>F361</f>
        <v>36</v>
      </c>
      <c r="G360" s="172">
        <f t="shared" si="52"/>
        <v>0</v>
      </c>
      <c r="H360" s="108">
        <f t="shared" si="52"/>
        <v>0</v>
      </c>
      <c r="I360" s="92">
        <f t="shared" si="52"/>
        <v>24.8</v>
      </c>
      <c r="J360" s="92">
        <f t="shared" si="52"/>
        <v>26.1</v>
      </c>
      <c r="K360" s="18"/>
      <c r="L360" s="2"/>
    </row>
    <row r="361" spans="1:12" ht="22.5">
      <c r="A361" s="62" t="s">
        <v>60</v>
      </c>
      <c r="B361" s="14" t="s">
        <v>79</v>
      </c>
      <c r="C361" s="8" t="s">
        <v>408</v>
      </c>
      <c r="D361" s="8"/>
      <c r="E361" s="46" t="s">
        <v>409</v>
      </c>
      <c r="F361" s="92">
        <f>F362</f>
        <v>36</v>
      </c>
      <c r="G361" s="172">
        <f t="shared" si="52"/>
        <v>0</v>
      </c>
      <c r="H361" s="108">
        <f t="shared" si="52"/>
        <v>0</v>
      </c>
      <c r="I361" s="92">
        <f t="shared" si="52"/>
        <v>24.8</v>
      </c>
      <c r="J361" s="92">
        <f t="shared" si="52"/>
        <v>26.1</v>
      </c>
      <c r="K361" s="18"/>
      <c r="L361" s="2"/>
    </row>
    <row r="362" spans="1:12" ht="22.5">
      <c r="A362" s="62" t="s">
        <v>60</v>
      </c>
      <c r="B362" s="14" t="s">
        <v>79</v>
      </c>
      <c r="C362" s="8" t="s">
        <v>408</v>
      </c>
      <c r="D362" s="8" t="s">
        <v>50</v>
      </c>
      <c r="E362" s="28" t="s">
        <v>51</v>
      </c>
      <c r="F362" s="92">
        <v>36</v>
      </c>
      <c r="G362" s="173"/>
      <c r="H362" s="213"/>
      <c r="I362" s="92">
        <v>24.8</v>
      </c>
      <c r="J362" s="92">
        <v>26.1</v>
      </c>
      <c r="K362" s="18"/>
      <c r="L362" s="2"/>
    </row>
    <row r="363" spans="1:12" ht="22.5">
      <c r="A363" s="62" t="s">
        <v>60</v>
      </c>
      <c r="B363" s="8" t="s">
        <v>79</v>
      </c>
      <c r="C363" s="8" t="s">
        <v>380</v>
      </c>
      <c r="D363" s="8"/>
      <c r="E363" s="27" t="s">
        <v>379</v>
      </c>
      <c r="F363" s="92">
        <f>F364</f>
        <v>124</v>
      </c>
      <c r="G363" s="172">
        <f>G364</f>
        <v>0</v>
      </c>
      <c r="H363" s="108">
        <f>H364</f>
        <v>0</v>
      </c>
      <c r="I363" s="92">
        <f>I364</f>
        <v>85.5</v>
      </c>
      <c r="J363" s="92">
        <f>J364</f>
        <v>47</v>
      </c>
      <c r="K363" s="18"/>
      <c r="L363" s="2"/>
    </row>
    <row r="364" spans="1:12" ht="12.75">
      <c r="A364" s="62" t="s">
        <v>60</v>
      </c>
      <c r="B364" s="8" t="s">
        <v>79</v>
      </c>
      <c r="C364" s="8" t="s">
        <v>381</v>
      </c>
      <c r="D364" s="8"/>
      <c r="E364" s="27" t="s">
        <v>186</v>
      </c>
      <c r="F364" s="92">
        <f>F365+F367</f>
        <v>124</v>
      </c>
      <c r="G364" s="172">
        <f>G365+G367</f>
        <v>0</v>
      </c>
      <c r="H364" s="108">
        <f>H365+H367</f>
        <v>0</v>
      </c>
      <c r="I364" s="92">
        <f>I365+I367</f>
        <v>85.5</v>
      </c>
      <c r="J364" s="92">
        <f>J365+J367</f>
        <v>47</v>
      </c>
      <c r="K364" s="18"/>
      <c r="L364" s="2"/>
    </row>
    <row r="365" spans="1:12" ht="22.5">
      <c r="A365" s="62" t="s">
        <v>60</v>
      </c>
      <c r="B365" s="8" t="s">
        <v>79</v>
      </c>
      <c r="C365" s="8" t="s">
        <v>382</v>
      </c>
      <c r="D365" s="8"/>
      <c r="E365" s="46" t="s">
        <v>383</v>
      </c>
      <c r="F365" s="109">
        <f>F366</f>
        <v>0</v>
      </c>
      <c r="G365" s="194">
        <f>G366</f>
        <v>0</v>
      </c>
      <c r="H365" s="112">
        <f>H366</f>
        <v>0</v>
      </c>
      <c r="I365" s="109">
        <f>I366</f>
        <v>0</v>
      </c>
      <c r="J365" s="109">
        <f>J366</f>
        <v>0</v>
      </c>
      <c r="K365" s="18"/>
      <c r="L365" s="2"/>
    </row>
    <row r="366" spans="1:12" ht="22.5">
      <c r="A366" s="62" t="s">
        <v>60</v>
      </c>
      <c r="B366" s="8" t="s">
        <v>79</v>
      </c>
      <c r="C366" s="8" t="s">
        <v>382</v>
      </c>
      <c r="D366" s="8" t="s">
        <v>50</v>
      </c>
      <c r="E366" s="28" t="s">
        <v>51</v>
      </c>
      <c r="F366" s="109"/>
      <c r="G366" s="110"/>
      <c r="H366" s="112"/>
      <c r="I366" s="109"/>
      <c r="J366" s="109"/>
      <c r="K366" s="18"/>
      <c r="L366" s="2"/>
    </row>
    <row r="367" spans="1:12" ht="21.75" customHeight="1">
      <c r="A367" s="62" t="s">
        <v>60</v>
      </c>
      <c r="B367" s="8" t="s">
        <v>79</v>
      </c>
      <c r="C367" s="8" t="s">
        <v>423</v>
      </c>
      <c r="D367" s="8"/>
      <c r="E367" s="46" t="s">
        <v>424</v>
      </c>
      <c r="F367" s="109">
        <f>F368</f>
        <v>124</v>
      </c>
      <c r="G367" s="194">
        <f>G368</f>
        <v>0</v>
      </c>
      <c r="H367" s="112">
        <f>H368</f>
        <v>0</v>
      </c>
      <c r="I367" s="109">
        <f>I368</f>
        <v>85.5</v>
      </c>
      <c r="J367" s="109">
        <f>J368</f>
        <v>47</v>
      </c>
      <c r="K367" s="18"/>
      <c r="L367" s="2"/>
    </row>
    <row r="368" spans="1:12" ht="23.25" customHeight="1">
      <c r="A368" s="62" t="s">
        <v>60</v>
      </c>
      <c r="B368" s="8" t="s">
        <v>79</v>
      </c>
      <c r="C368" s="8" t="s">
        <v>423</v>
      </c>
      <c r="D368" s="8" t="s">
        <v>50</v>
      </c>
      <c r="E368" s="28" t="s">
        <v>51</v>
      </c>
      <c r="F368" s="109">
        <v>124</v>
      </c>
      <c r="G368" s="133"/>
      <c r="H368" s="112"/>
      <c r="I368" s="92">
        <v>85.5</v>
      </c>
      <c r="J368" s="92">
        <v>47</v>
      </c>
      <c r="K368" s="18"/>
      <c r="L368" s="2"/>
    </row>
    <row r="369" spans="1:12" ht="12.75">
      <c r="A369" s="62" t="s">
        <v>60</v>
      </c>
      <c r="B369" s="14" t="s">
        <v>26</v>
      </c>
      <c r="C369" s="14"/>
      <c r="D369" s="14"/>
      <c r="E369" s="29" t="s">
        <v>81</v>
      </c>
      <c r="F369" s="93">
        <f>F370</f>
        <v>1000</v>
      </c>
      <c r="G369" s="173">
        <f>G370</f>
        <v>0</v>
      </c>
      <c r="H369" s="213">
        <f>H370</f>
        <v>0</v>
      </c>
      <c r="I369" s="93">
        <f>I370</f>
        <v>800</v>
      </c>
      <c r="J369" s="93">
        <f>J370</f>
        <v>800</v>
      </c>
      <c r="K369" s="18"/>
      <c r="L369" s="2"/>
    </row>
    <row r="370" spans="1:12" ht="12.75">
      <c r="A370" s="62" t="s">
        <v>60</v>
      </c>
      <c r="B370" s="14" t="s">
        <v>31</v>
      </c>
      <c r="C370" s="14"/>
      <c r="D370" s="14"/>
      <c r="E370" s="29" t="s">
        <v>32</v>
      </c>
      <c r="F370" s="93">
        <f aca="true" t="shared" si="53" ref="F370:J374">F371</f>
        <v>1000</v>
      </c>
      <c r="G370" s="173">
        <f t="shared" si="53"/>
        <v>0</v>
      </c>
      <c r="H370" s="213">
        <f t="shared" si="53"/>
        <v>0</v>
      </c>
      <c r="I370" s="93">
        <f t="shared" si="53"/>
        <v>800</v>
      </c>
      <c r="J370" s="93">
        <f t="shared" si="53"/>
        <v>800</v>
      </c>
      <c r="K370" s="18"/>
      <c r="L370" s="2"/>
    </row>
    <row r="371" spans="1:12" ht="12.75">
      <c r="A371" s="62" t="s">
        <v>60</v>
      </c>
      <c r="B371" s="8" t="s">
        <v>31</v>
      </c>
      <c r="C371" s="8" t="s">
        <v>184</v>
      </c>
      <c r="D371" s="8"/>
      <c r="E371" s="27" t="s">
        <v>55</v>
      </c>
      <c r="F371" s="92">
        <f t="shared" si="53"/>
        <v>1000</v>
      </c>
      <c r="G371" s="172">
        <f t="shared" si="53"/>
        <v>0</v>
      </c>
      <c r="H371" s="108">
        <f t="shared" si="53"/>
        <v>0</v>
      </c>
      <c r="I371" s="92">
        <f t="shared" si="53"/>
        <v>800</v>
      </c>
      <c r="J371" s="92">
        <f t="shared" si="53"/>
        <v>800</v>
      </c>
      <c r="K371" s="18"/>
      <c r="L371" s="2"/>
    </row>
    <row r="372" spans="1:12" ht="26.25" customHeight="1">
      <c r="A372" s="62" t="s">
        <v>60</v>
      </c>
      <c r="B372" s="8" t="s">
        <v>31</v>
      </c>
      <c r="C372" s="8" t="s">
        <v>294</v>
      </c>
      <c r="D372" s="8"/>
      <c r="E372" s="27" t="s">
        <v>295</v>
      </c>
      <c r="F372" s="92">
        <f t="shared" si="53"/>
        <v>1000</v>
      </c>
      <c r="G372" s="172">
        <f t="shared" si="53"/>
        <v>0</v>
      </c>
      <c r="H372" s="108">
        <f t="shared" si="53"/>
        <v>0</v>
      </c>
      <c r="I372" s="92">
        <f t="shared" si="53"/>
        <v>800</v>
      </c>
      <c r="J372" s="92">
        <f t="shared" si="53"/>
        <v>800</v>
      </c>
      <c r="K372" s="18"/>
      <c r="L372" s="2"/>
    </row>
    <row r="373" spans="1:12" ht="12.75">
      <c r="A373" s="62" t="s">
        <v>60</v>
      </c>
      <c r="B373" s="8" t="s">
        <v>31</v>
      </c>
      <c r="C373" s="8" t="s">
        <v>294</v>
      </c>
      <c r="D373" s="8"/>
      <c r="E373" s="44" t="s">
        <v>206</v>
      </c>
      <c r="F373" s="92">
        <f t="shared" si="53"/>
        <v>1000</v>
      </c>
      <c r="G373" s="172">
        <f t="shared" si="53"/>
        <v>0</v>
      </c>
      <c r="H373" s="108">
        <f t="shared" si="53"/>
        <v>0</v>
      </c>
      <c r="I373" s="92">
        <f t="shared" si="53"/>
        <v>800</v>
      </c>
      <c r="J373" s="92">
        <f t="shared" si="53"/>
        <v>800</v>
      </c>
      <c r="K373" s="18"/>
      <c r="L373" s="2"/>
    </row>
    <row r="374" spans="1:12" ht="12.75">
      <c r="A374" s="62" t="s">
        <v>60</v>
      </c>
      <c r="B374" s="8" t="s">
        <v>31</v>
      </c>
      <c r="C374" s="8" t="s">
        <v>296</v>
      </c>
      <c r="D374" s="8"/>
      <c r="E374" s="27" t="s">
        <v>186</v>
      </c>
      <c r="F374" s="92">
        <f>F375</f>
        <v>1000</v>
      </c>
      <c r="G374" s="172">
        <f t="shared" si="53"/>
        <v>0</v>
      </c>
      <c r="H374" s="108">
        <f t="shared" si="53"/>
        <v>0</v>
      </c>
      <c r="I374" s="92">
        <f t="shared" si="53"/>
        <v>800</v>
      </c>
      <c r="J374" s="92">
        <f t="shared" si="53"/>
        <v>800</v>
      </c>
      <c r="K374" s="18"/>
      <c r="L374" s="2"/>
    </row>
    <row r="375" spans="1:12" ht="45">
      <c r="A375" s="62" t="s">
        <v>60</v>
      </c>
      <c r="B375" s="42" t="s">
        <v>31</v>
      </c>
      <c r="C375" s="42" t="s">
        <v>448</v>
      </c>
      <c r="D375" s="42"/>
      <c r="E375" s="44" t="s">
        <v>449</v>
      </c>
      <c r="F375" s="129">
        <f>F376</f>
        <v>1000</v>
      </c>
      <c r="G375" s="195">
        <f>G376</f>
        <v>0</v>
      </c>
      <c r="H375" s="214">
        <f>H376</f>
        <v>0</v>
      </c>
      <c r="I375" s="129">
        <f>I376</f>
        <v>800</v>
      </c>
      <c r="J375" s="129">
        <f>J376</f>
        <v>800</v>
      </c>
      <c r="K375" s="18"/>
      <c r="L375" s="2"/>
    </row>
    <row r="376" spans="1:12" ht="12.75">
      <c r="A376" s="62" t="s">
        <v>60</v>
      </c>
      <c r="B376" s="8" t="s">
        <v>31</v>
      </c>
      <c r="C376" s="8" t="s">
        <v>448</v>
      </c>
      <c r="D376" s="8" t="s">
        <v>8</v>
      </c>
      <c r="E376" s="28" t="s">
        <v>9</v>
      </c>
      <c r="F376" s="92">
        <v>1000</v>
      </c>
      <c r="G376" s="106"/>
      <c r="H376" s="99"/>
      <c r="I376" s="92">
        <v>800</v>
      </c>
      <c r="J376" s="92">
        <v>800</v>
      </c>
      <c r="K376" s="18"/>
      <c r="L376" s="2"/>
    </row>
    <row r="377" spans="1:12" ht="12.75" hidden="1">
      <c r="A377" s="62" t="s">
        <v>60</v>
      </c>
      <c r="B377" s="14" t="s">
        <v>27</v>
      </c>
      <c r="C377" s="14"/>
      <c r="D377" s="14"/>
      <c r="E377" s="26" t="s">
        <v>28</v>
      </c>
      <c r="F377" s="70">
        <f aca="true" t="shared" si="54" ref="F377:H379">F378</f>
        <v>0</v>
      </c>
      <c r="G377" s="196" t="e">
        <f t="shared" si="54"/>
        <v>#REF!</v>
      </c>
      <c r="H377" s="215" t="e">
        <f t="shared" si="54"/>
        <v>#REF!</v>
      </c>
      <c r="I377" s="70"/>
      <c r="J377" s="70"/>
      <c r="K377" s="18"/>
      <c r="L377" s="2"/>
    </row>
    <row r="378" spans="1:12" s="4" customFormat="1" ht="12.75" hidden="1">
      <c r="A378" s="62" t="s">
        <v>60</v>
      </c>
      <c r="B378" s="14" t="s">
        <v>29</v>
      </c>
      <c r="C378" s="14"/>
      <c r="D378" s="14"/>
      <c r="E378" s="26" t="s">
        <v>30</v>
      </c>
      <c r="F378" s="73">
        <f t="shared" si="54"/>
        <v>0</v>
      </c>
      <c r="G378" s="72" t="e">
        <f t="shared" si="54"/>
        <v>#REF!</v>
      </c>
      <c r="H378" s="55" t="e">
        <f t="shared" si="54"/>
        <v>#REF!</v>
      </c>
      <c r="I378" s="73"/>
      <c r="J378" s="73"/>
      <c r="K378" s="9"/>
      <c r="L378" s="32"/>
    </row>
    <row r="379" spans="1:12" ht="33.75" hidden="1">
      <c r="A379" s="62" t="s">
        <v>60</v>
      </c>
      <c r="B379" s="14" t="s">
        <v>29</v>
      </c>
      <c r="C379" s="14" t="s">
        <v>280</v>
      </c>
      <c r="D379" s="14"/>
      <c r="E379" s="26" t="s">
        <v>180</v>
      </c>
      <c r="F379" s="73">
        <f aca="true" t="shared" si="55" ref="F379:F384">F380</f>
        <v>0</v>
      </c>
      <c r="G379" s="72" t="e">
        <f t="shared" si="54"/>
        <v>#REF!</v>
      </c>
      <c r="H379" s="55" t="e">
        <f t="shared" si="54"/>
        <v>#REF!</v>
      </c>
      <c r="I379" s="73"/>
      <c r="J379" s="73"/>
      <c r="K379" s="21"/>
      <c r="L379" s="2"/>
    </row>
    <row r="380" spans="1:12" ht="38.25" customHeight="1" hidden="1">
      <c r="A380" s="62" t="s">
        <v>60</v>
      </c>
      <c r="B380" s="8" t="s">
        <v>29</v>
      </c>
      <c r="C380" s="8" t="s">
        <v>281</v>
      </c>
      <c r="D380" s="8"/>
      <c r="E380" s="46" t="s">
        <v>0</v>
      </c>
      <c r="F380" s="74">
        <f t="shared" si="55"/>
        <v>0</v>
      </c>
      <c r="G380" s="197" t="e">
        <f>G384</f>
        <v>#REF!</v>
      </c>
      <c r="H380" s="216" t="e">
        <f>H384</f>
        <v>#REF!</v>
      </c>
      <c r="I380" s="74"/>
      <c r="J380" s="74"/>
      <c r="K380" s="21"/>
      <c r="L380" s="2"/>
    </row>
    <row r="381" spans="1:12" ht="23.25" customHeight="1" hidden="1">
      <c r="A381" s="62" t="s">
        <v>60</v>
      </c>
      <c r="B381" s="8" t="s">
        <v>29</v>
      </c>
      <c r="C381" s="8" t="s">
        <v>282</v>
      </c>
      <c r="D381" s="8"/>
      <c r="E381" s="28" t="s">
        <v>136</v>
      </c>
      <c r="F381" s="74">
        <f t="shared" si="55"/>
        <v>0</v>
      </c>
      <c r="G381" s="197"/>
      <c r="H381" s="216"/>
      <c r="I381" s="74"/>
      <c r="J381" s="74"/>
      <c r="K381" s="21"/>
      <c r="L381" s="2"/>
    </row>
    <row r="382" spans="1:12" ht="17.25" customHeight="1" hidden="1">
      <c r="A382" s="62" t="s">
        <v>60</v>
      </c>
      <c r="B382" s="8" t="s">
        <v>29</v>
      </c>
      <c r="C382" s="8" t="s">
        <v>283</v>
      </c>
      <c r="D382" s="8"/>
      <c r="E382" s="28" t="s">
        <v>186</v>
      </c>
      <c r="F382" s="74">
        <f t="shared" si="55"/>
        <v>0</v>
      </c>
      <c r="G382" s="197"/>
      <c r="H382" s="216"/>
      <c r="I382" s="74"/>
      <c r="J382" s="74"/>
      <c r="K382" s="21"/>
      <c r="L382" s="2"/>
    </row>
    <row r="383" spans="1:12" ht="22.5" customHeight="1" hidden="1">
      <c r="A383" s="62" t="s">
        <v>60</v>
      </c>
      <c r="B383" s="8" t="s">
        <v>29</v>
      </c>
      <c r="C383" s="8" t="s">
        <v>284</v>
      </c>
      <c r="D383" s="8"/>
      <c r="E383" s="28" t="s">
        <v>285</v>
      </c>
      <c r="F383" s="74">
        <f t="shared" si="55"/>
        <v>0</v>
      </c>
      <c r="G383" s="197"/>
      <c r="H383" s="216"/>
      <c r="I383" s="74"/>
      <c r="J383" s="74"/>
      <c r="K383" s="21"/>
      <c r="L383" s="2"/>
    </row>
    <row r="384" spans="1:12" ht="12.75" hidden="1">
      <c r="A384" s="62" t="s">
        <v>60</v>
      </c>
      <c r="B384" s="8" t="s">
        <v>29</v>
      </c>
      <c r="C384" s="8" t="s">
        <v>286</v>
      </c>
      <c r="D384" s="8"/>
      <c r="E384" s="28" t="s">
        <v>58</v>
      </c>
      <c r="F384" s="74">
        <f t="shared" si="55"/>
        <v>0</v>
      </c>
      <c r="G384" s="197" t="e">
        <f>#REF!</f>
        <v>#REF!</v>
      </c>
      <c r="H384" s="216" t="e">
        <f>#REF!</f>
        <v>#REF!</v>
      </c>
      <c r="I384" s="74"/>
      <c r="J384" s="74"/>
      <c r="K384" s="21"/>
      <c r="L384" s="2"/>
    </row>
    <row r="385" spans="1:12" ht="22.5" hidden="1">
      <c r="A385" s="62" t="s">
        <v>60</v>
      </c>
      <c r="B385" s="8" t="s">
        <v>29</v>
      </c>
      <c r="C385" s="8" t="s">
        <v>286</v>
      </c>
      <c r="D385" s="8" t="s">
        <v>50</v>
      </c>
      <c r="E385" s="28" t="s">
        <v>51</v>
      </c>
      <c r="F385" s="74"/>
      <c r="G385" s="197" t="e">
        <f>#REF!</f>
        <v>#REF!</v>
      </c>
      <c r="H385" s="216" t="e">
        <f>#REF!</f>
        <v>#REF!</v>
      </c>
      <c r="I385" s="74"/>
      <c r="J385" s="74"/>
      <c r="K385" s="21"/>
      <c r="L385" s="2"/>
    </row>
    <row r="386" spans="1:12" ht="12.75">
      <c r="A386" s="62" t="s">
        <v>60</v>
      </c>
      <c r="B386" s="14" t="s">
        <v>39</v>
      </c>
      <c r="C386" s="14"/>
      <c r="D386" s="14"/>
      <c r="E386" s="26" t="s">
        <v>36</v>
      </c>
      <c r="F386" s="93">
        <f aca="true" t="shared" si="56" ref="F386:J387">F387</f>
        <v>247.8</v>
      </c>
      <c r="G386" s="107">
        <f t="shared" si="56"/>
        <v>0</v>
      </c>
      <c r="H386" s="95">
        <f t="shared" si="56"/>
        <v>0</v>
      </c>
      <c r="I386" s="93">
        <f t="shared" si="56"/>
        <v>341.40000000000003</v>
      </c>
      <c r="J386" s="93">
        <f t="shared" si="56"/>
        <v>84.3</v>
      </c>
      <c r="K386" s="18"/>
      <c r="L386" s="2"/>
    </row>
    <row r="387" spans="1:12" ht="12.75">
      <c r="A387" s="62" t="s">
        <v>60</v>
      </c>
      <c r="B387" s="14" t="s">
        <v>453</v>
      </c>
      <c r="C387" s="14"/>
      <c r="D387" s="14"/>
      <c r="E387" s="26" t="s">
        <v>454</v>
      </c>
      <c r="F387" s="93">
        <f t="shared" si="56"/>
        <v>247.8</v>
      </c>
      <c r="G387" s="107">
        <f t="shared" si="56"/>
        <v>0</v>
      </c>
      <c r="H387" s="95">
        <f t="shared" si="56"/>
        <v>0</v>
      </c>
      <c r="I387" s="93">
        <f t="shared" si="56"/>
        <v>341.40000000000003</v>
      </c>
      <c r="J387" s="93">
        <f t="shared" si="56"/>
        <v>84.3</v>
      </c>
      <c r="K387" s="22"/>
      <c r="L387" s="2"/>
    </row>
    <row r="388" spans="1:12" ht="33.75">
      <c r="A388" s="62" t="s">
        <v>60</v>
      </c>
      <c r="B388" s="8" t="s">
        <v>453</v>
      </c>
      <c r="C388" s="14" t="s">
        <v>243</v>
      </c>
      <c r="D388" s="14"/>
      <c r="E388" s="29" t="s">
        <v>391</v>
      </c>
      <c r="F388" s="93">
        <f>F389+F403</f>
        <v>247.8</v>
      </c>
      <c r="G388" s="107">
        <f>G389+G403</f>
        <v>0</v>
      </c>
      <c r="H388" s="95">
        <f>H389+H403</f>
        <v>0</v>
      </c>
      <c r="I388" s="93">
        <f>I389+I403</f>
        <v>341.40000000000003</v>
      </c>
      <c r="J388" s="93">
        <f>J389+J403</f>
        <v>84.3</v>
      </c>
      <c r="K388" s="18"/>
      <c r="L388" s="2"/>
    </row>
    <row r="389" spans="1:13" ht="16.5" customHeight="1" hidden="1">
      <c r="A389" s="62" t="s">
        <v>60</v>
      </c>
      <c r="B389" s="8" t="s">
        <v>453</v>
      </c>
      <c r="C389" s="14" t="s">
        <v>273</v>
      </c>
      <c r="D389" s="14"/>
      <c r="E389" s="124" t="s">
        <v>83</v>
      </c>
      <c r="F389" s="93">
        <f>F390</f>
        <v>0</v>
      </c>
      <c r="G389" s="107">
        <f aca="true" t="shared" si="57" ref="G389:J391">G390</f>
        <v>0</v>
      </c>
      <c r="H389" s="95">
        <f t="shared" si="57"/>
        <v>0</v>
      </c>
      <c r="I389" s="93">
        <f t="shared" si="57"/>
        <v>0</v>
      </c>
      <c r="J389" s="93">
        <f t="shared" si="57"/>
        <v>0</v>
      </c>
      <c r="K389" s="18"/>
      <c r="L389" s="2"/>
      <c r="M389" s="53"/>
    </row>
    <row r="390" spans="1:12" ht="24.75" customHeight="1" hidden="1">
      <c r="A390" s="62" t="s">
        <v>60</v>
      </c>
      <c r="B390" s="8" t="s">
        <v>453</v>
      </c>
      <c r="C390" s="8" t="s">
        <v>274</v>
      </c>
      <c r="D390" s="8"/>
      <c r="E390" s="46" t="s">
        <v>275</v>
      </c>
      <c r="F390" s="92">
        <f>F391+F400</f>
        <v>0</v>
      </c>
      <c r="G390" s="106">
        <f>G391+G400</f>
        <v>0</v>
      </c>
      <c r="H390" s="99">
        <f>H391+H400</f>
        <v>0</v>
      </c>
      <c r="I390" s="92">
        <f>I391+I400</f>
        <v>0</v>
      </c>
      <c r="J390" s="92">
        <f>J391+J400</f>
        <v>0</v>
      </c>
      <c r="K390" s="18"/>
      <c r="L390" s="2"/>
    </row>
    <row r="391" spans="1:12" ht="56.25" hidden="1">
      <c r="A391" s="62" t="s">
        <v>60</v>
      </c>
      <c r="B391" s="8" t="s">
        <v>453</v>
      </c>
      <c r="C391" s="8" t="s">
        <v>348</v>
      </c>
      <c r="D391" s="8"/>
      <c r="E391" s="27" t="s">
        <v>350</v>
      </c>
      <c r="F391" s="92">
        <f>F392</f>
        <v>0</v>
      </c>
      <c r="G391" s="106">
        <f t="shared" si="57"/>
        <v>0</v>
      </c>
      <c r="H391" s="99">
        <f t="shared" si="57"/>
        <v>0</v>
      </c>
      <c r="I391" s="92">
        <f t="shared" si="57"/>
        <v>0</v>
      </c>
      <c r="J391" s="92">
        <f t="shared" si="57"/>
        <v>0</v>
      </c>
      <c r="K391" s="18"/>
      <c r="L391" s="2"/>
    </row>
    <row r="392" spans="1:12" ht="33.75" hidden="1">
      <c r="A392" s="62" t="s">
        <v>60</v>
      </c>
      <c r="B392" s="8" t="s">
        <v>453</v>
      </c>
      <c r="C392" s="8" t="s">
        <v>349</v>
      </c>
      <c r="D392" s="8"/>
      <c r="E392" s="44" t="s">
        <v>458</v>
      </c>
      <c r="F392" s="109">
        <f>F399</f>
        <v>0</v>
      </c>
      <c r="G392" s="110">
        <f>G399</f>
        <v>0</v>
      </c>
      <c r="H392" s="111">
        <f>H399</f>
        <v>0</v>
      </c>
      <c r="I392" s="109">
        <f>I399</f>
        <v>0</v>
      </c>
      <c r="J392" s="109">
        <f>J399</f>
        <v>0</v>
      </c>
      <c r="K392" s="18"/>
      <c r="L392" s="2"/>
    </row>
    <row r="393" spans="1:12" ht="22.5" hidden="1">
      <c r="A393" s="62" t="s">
        <v>150</v>
      </c>
      <c r="B393" s="14" t="s">
        <v>40</v>
      </c>
      <c r="C393" s="8" t="s">
        <v>349</v>
      </c>
      <c r="D393" s="8" t="s">
        <v>50</v>
      </c>
      <c r="E393" s="28" t="s">
        <v>359</v>
      </c>
      <c r="F393" s="79">
        <f>F394</f>
        <v>0</v>
      </c>
      <c r="G393" s="90">
        <f>G394</f>
        <v>0</v>
      </c>
      <c r="H393" s="91">
        <f>H394</f>
        <v>0</v>
      </c>
      <c r="I393" s="79"/>
      <c r="J393" s="79"/>
      <c r="K393" s="18"/>
      <c r="L393" s="2"/>
    </row>
    <row r="394" spans="1:12" s="4" customFormat="1" ht="22.5" hidden="1">
      <c r="A394" s="62" t="s">
        <v>425</v>
      </c>
      <c r="B394" s="14" t="s">
        <v>41</v>
      </c>
      <c r="C394" s="8"/>
      <c r="D394" s="12"/>
      <c r="E394" s="26" t="s">
        <v>48</v>
      </c>
      <c r="F394" s="79">
        <f>F397</f>
        <v>0</v>
      </c>
      <c r="G394" s="90">
        <f>G397</f>
        <v>0</v>
      </c>
      <c r="H394" s="91">
        <f>H397</f>
        <v>0</v>
      </c>
      <c r="I394" s="79"/>
      <c r="J394" s="79"/>
      <c r="K394" s="9"/>
      <c r="L394" s="32"/>
    </row>
    <row r="395" spans="1:12" s="4" customFormat="1" ht="12.75" hidden="1">
      <c r="A395" s="62" t="s">
        <v>426</v>
      </c>
      <c r="B395" s="8" t="s">
        <v>41</v>
      </c>
      <c r="C395" s="8" t="s">
        <v>89</v>
      </c>
      <c r="D395" s="5"/>
      <c r="E395" s="28" t="s">
        <v>90</v>
      </c>
      <c r="F395" s="79">
        <f>F396</f>
        <v>0</v>
      </c>
      <c r="G395" s="90">
        <f aca="true" t="shared" si="58" ref="G395:H397">G396</f>
        <v>0</v>
      </c>
      <c r="H395" s="91">
        <f t="shared" si="58"/>
        <v>0</v>
      </c>
      <c r="I395" s="79"/>
      <c r="J395" s="79"/>
      <c r="K395" s="9"/>
      <c r="L395" s="32"/>
    </row>
    <row r="396" spans="1:12" s="4" customFormat="1" ht="12.75" hidden="1">
      <c r="A396" s="62" t="s">
        <v>427</v>
      </c>
      <c r="B396" s="8" t="s">
        <v>41</v>
      </c>
      <c r="C396" s="8" t="s">
        <v>91</v>
      </c>
      <c r="D396" s="12"/>
      <c r="E396" s="28" t="s">
        <v>33</v>
      </c>
      <c r="F396" s="79">
        <f>F397</f>
        <v>0</v>
      </c>
      <c r="G396" s="90">
        <f t="shared" si="58"/>
        <v>0</v>
      </c>
      <c r="H396" s="91">
        <f t="shared" si="58"/>
        <v>0</v>
      </c>
      <c r="I396" s="79"/>
      <c r="J396" s="79"/>
      <c r="K396" s="9"/>
      <c r="L396" s="32"/>
    </row>
    <row r="397" spans="1:12" s="4" customFormat="1" ht="12.75" hidden="1">
      <c r="A397" s="62" t="s">
        <v>428</v>
      </c>
      <c r="B397" s="8" t="s">
        <v>41</v>
      </c>
      <c r="C397" s="8" t="s">
        <v>91</v>
      </c>
      <c r="D397" s="5">
        <v>700</v>
      </c>
      <c r="E397" s="28" t="s">
        <v>7</v>
      </c>
      <c r="F397" s="88">
        <f>F398</f>
        <v>0</v>
      </c>
      <c r="G397" s="105">
        <f t="shared" si="58"/>
        <v>0</v>
      </c>
      <c r="H397" s="102">
        <f t="shared" si="58"/>
        <v>0</v>
      </c>
      <c r="I397" s="88"/>
      <c r="J397" s="88"/>
      <c r="K397" s="9"/>
      <c r="L397" s="32"/>
    </row>
    <row r="398" spans="1:12" ht="12.75" hidden="1">
      <c r="A398" s="62" t="s">
        <v>455</v>
      </c>
      <c r="B398" s="8" t="s">
        <v>41</v>
      </c>
      <c r="C398" s="8" t="s">
        <v>91</v>
      </c>
      <c r="D398" s="8" t="s">
        <v>46</v>
      </c>
      <c r="E398" s="28" t="s">
        <v>47</v>
      </c>
      <c r="F398" s="92"/>
      <c r="G398" s="106"/>
      <c r="H398" s="99"/>
      <c r="I398" s="92"/>
      <c r="J398" s="92"/>
      <c r="K398" s="19"/>
      <c r="L398" s="2"/>
    </row>
    <row r="399" spans="1:12" ht="22.5" hidden="1">
      <c r="A399" s="62" t="s">
        <v>60</v>
      </c>
      <c r="B399" s="177">
        <v>1102</v>
      </c>
      <c r="C399" s="8" t="s">
        <v>349</v>
      </c>
      <c r="D399" s="8" t="s">
        <v>50</v>
      </c>
      <c r="E399" s="28" t="s">
        <v>359</v>
      </c>
      <c r="F399" s="104"/>
      <c r="G399" s="198"/>
      <c r="H399" s="217"/>
      <c r="I399" s="104"/>
      <c r="J399" s="104"/>
      <c r="K399" s="18"/>
      <c r="L399" s="2"/>
    </row>
    <row r="400" spans="1:12" ht="12.75" hidden="1">
      <c r="A400" s="62" t="s">
        <v>60</v>
      </c>
      <c r="B400" s="179">
        <v>1102</v>
      </c>
      <c r="C400" s="8" t="s">
        <v>456</v>
      </c>
      <c r="D400" s="180"/>
      <c r="E400" s="27" t="s">
        <v>186</v>
      </c>
      <c r="F400" s="204">
        <f aca="true" t="shared" si="59" ref="F400:J401">F401</f>
        <v>0</v>
      </c>
      <c r="G400" s="199">
        <f t="shared" si="59"/>
        <v>0</v>
      </c>
      <c r="H400" s="218">
        <f t="shared" si="59"/>
        <v>0</v>
      </c>
      <c r="I400" s="204">
        <f t="shared" si="59"/>
        <v>0</v>
      </c>
      <c r="J400" s="204">
        <f t="shared" si="59"/>
        <v>0</v>
      </c>
      <c r="L400" s="10"/>
    </row>
    <row r="401" spans="1:10" ht="22.5" hidden="1">
      <c r="A401" s="62" t="s">
        <v>60</v>
      </c>
      <c r="B401" s="179">
        <v>1102</v>
      </c>
      <c r="C401" s="8" t="s">
        <v>457</v>
      </c>
      <c r="D401" s="177"/>
      <c r="E401" s="244" t="s">
        <v>461</v>
      </c>
      <c r="F401" s="205">
        <f t="shared" si="59"/>
        <v>0</v>
      </c>
      <c r="G401" s="200">
        <f t="shared" si="59"/>
        <v>0</v>
      </c>
      <c r="H401" s="219">
        <f t="shared" si="59"/>
        <v>0</v>
      </c>
      <c r="I401" s="205">
        <f t="shared" si="59"/>
        <v>0</v>
      </c>
      <c r="J401" s="205">
        <f t="shared" si="59"/>
        <v>0</v>
      </c>
    </row>
    <row r="402" spans="1:12" ht="22.5" hidden="1">
      <c r="A402" s="62" t="s">
        <v>60</v>
      </c>
      <c r="B402" s="181">
        <v>1102</v>
      </c>
      <c r="C402" s="8" t="s">
        <v>457</v>
      </c>
      <c r="D402" s="8" t="s">
        <v>50</v>
      </c>
      <c r="E402" s="28" t="s">
        <v>359</v>
      </c>
      <c r="F402" s="130"/>
      <c r="G402" s="201"/>
      <c r="H402" s="220"/>
      <c r="I402" s="130"/>
      <c r="J402" s="242"/>
      <c r="K402" s="223"/>
      <c r="L402" s="10"/>
    </row>
    <row r="403" spans="1:10" ht="22.5">
      <c r="A403" s="225">
        <v>602</v>
      </c>
      <c r="B403" s="184">
        <v>1102</v>
      </c>
      <c r="C403" s="14" t="s">
        <v>367</v>
      </c>
      <c r="D403" s="14"/>
      <c r="E403" s="29" t="s">
        <v>368</v>
      </c>
      <c r="F403" s="206">
        <f>F404+F408</f>
        <v>247.8</v>
      </c>
      <c r="G403" s="202">
        <f>G404+G408</f>
        <v>0</v>
      </c>
      <c r="H403" s="221">
        <f>H404+H408</f>
        <v>0</v>
      </c>
      <c r="I403" s="206">
        <f>I404+I408</f>
        <v>341.40000000000003</v>
      </c>
      <c r="J403" s="206">
        <f>J404+J408</f>
        <v>84.3</v>
      </c>
    </row>
    <row r="404" spans="1:10" ht="12.75">
      <c r="A404" s="225">
        <v>602</v>
      </c>
      <c r="B404" s="184">
        <v>1102</v>
      </c>
      <c r="C404" s="14" t="s">
        <v>404</v>
      </c>
      <c r="D404" s="14"/>
      <c r="E404" s="26" t="s">
        <v>405</v>
      </c>
      <c r="F404" s="207">
        <f aca="true" t="shared" si="60" ref="F404:J406">F405</f>
        <v>22</v>
      </c>
      <c r="G404" s="203">
        <f t="shared" si="60"/>
        <v>0</v>
      </c>
      <c r="H404" s="222">
        <f t="shared" si="60"/>
        <v>0</v>
      </c>
      <c r="I404" s="207">
        <f t="shared" si="60"/>
        <v>9.3</v>
      </c>
      <c r="J404" s="207">
        <f t="shared" si="60"/>
        <v>9.3</v>
      </c>
    </row>
    <row r="405" spans="1:10" ht="22.5">
      <c r="A405" s="226">
        <v>602</v>
      </c>
      <c r="B405" s="181">
        <v>1102</v>
      </c>
      <c r="C405" s="8" t="s">
        <v>406</v>
      </c>
      <c r="D405" s="8"/>
      <c r="E405" s="28" t="s">
        <v>407</v>
      </c>
      <c r="F405" s="130">
        <f t="shared" si="60"/>
        <v>22</v>
      </c>
      <c r="G405" s="201">
        <f t="shared" si="60"/>
        <v>0</v>
      </c>
      <c r="H405" s="220">
        <f t="shared" si="60"/>
        <v>0</v>
      </c>
      <c r="I405" s="130">
        <f t="shared" si="60"/>
        <v>9.3</v>
      </c>
      <c r="J405" s="130">
        <f t="shared" si="60"/>
        <v>9.3</v>
      </c>
    </row>
    <row r="406" spans="1:10" ht="22.5">
      <c r="A406" s="226">
        <v>602</v>
      </c>
      <c r="B406" s="181">
        <v>1102</v>
      </c>
      <c r="C406" s="8" t="s">
        <v>408</v>
      </c>
      <c r="D406" s="8"/>
      <c r="E406" s="46" t="s">
        <v>409</v>
      </c>
      <c r="F406" s="130">
        <f t="shared" si="60"/>
        <v>22</v>
      </c>
      <c r="G406" s="201">
        <f t="shared" si="60"/>
        <v>0</v>
      </c>
      <c r="H406" s="220">
        <f t="shared" si="60"/>
        <v>0</v>
      </c>
      <c r="I406" s="130">
        <f t="shared" si="60"/>
        <v>9.3</v>
      </c>
      <c r="J406" s="130">
        <f t="shared" si="60"/>
        <v>9.3</v>
      </c>
    </row>
    <row r="407" spans="1:11" ht="22.5">
      <c r="A407" s="226">
        <v>602</v>
      </c>
      <c r="B407" s="181">
        <v>1102</v>
      </c>
      <c r="C407" s="8" t="s">
        <v>408</v>
      </c>
      <c r="D407" s="8" t="s">
        <v>50</v>
      </c>
      <c r="E407" s="28" t="s">
        <v>51</v>
      </c>
      <c r="F407" s="130">
        <v>22</v>
      </c>
      <c r="G407" s="201"/>
      <c r="H407" s="220"/>
      <c r="I407" s="130">
        <v>9.3</v>
      </c>
      <c r="J407" s="130">
        <v>9.3</v>
      </c>
      <c r="K407" s="223">
        <v>22</v>
      </c>
    </row>
    <row r="408" spans="1:10" ht="22.5">
      <c r="A408" s="226">
        <v>602</v>
      </c>
      <c r="B408" s="181">
        <v>1102</v>
      </c>
      <c r="C408" s="8" t="s">
        <v>380</v>
      </c>
      <c r="D408" s="8"/>
      <c r="E408" s="27" t="s">
        <v>379</v>
      </c>
      <c r="F408" s="130">
        <f>F409</f>
        <v>225.8</v>
      </c>
      <c r="G408" s="201">
        <f>G409</f>
        <v>0</v>
      </c>
      <c r="H408" s="220">
        <f>H409</f>
        <v>0</v>
      </c>
      <c r="I408" s="130">
        <f>I409</f>
        <v>332.1</v>
      </c>
      <c r="J408" s="130">
        <f>J409</f>
        <v>75</v>
      </c>
    </row>
    <row r="409" spans="1:10" ht="12.75">
      <c r="A409" s="226">
        <v>602</v>
      </c>
      <c r="B409" s="181">
        <v>1102</v>
      </c>
      <c r="C409" s="8" t="s">
        <v>381</v>
      </c>
      <c r="D409" s="8"/>
      <c r="E409" s="27" t="s">
        <v>186</v>
      </c>
      <c r="F409" s="130">
        <f>F410+F412</f>
        <v>225.8</v>
      </c>
      <c r="G409" s="201">
        <f>G410+G412</f>
        <v>0</v>
      </c>
      <c r="H409" s="220">
        <f>H410+H412</f>
        <v>0</v>
      </c>
      <c r="I409" s="130">
        <f>I410+I412</f>
        <v>332.1</v>
      </c>
      <c r="J409" s="130">
        <f>J410+J412</f>
        <v>75</v>
      </c>
    </row>
    <row r="410" spans="1:10" ht="22.5">
      <c r="A410" s="226">
        <v>602</v>
      </c>
      <c r="B410" s="181">
        <v>1102</v>
      </c>
      <c r="C410" s="8" t="s">
        <v>382</v>
      </c>
      <c r="D410" s="8"/>
      <c r="E410" s="46" t="s">
        <v>383</v>
      </c>
      <c r="F410" s="130">
        <f>F411</f>
        <v>150</v>
      </c>
      <c r="G410" s="201">
        <f>G411</f>
        <v>0</v>
      </c>
      <c r="H410" s="220">
        <f>H411</f>
        <v>0</v>
      </c>
      <c r="I410" s="130">
        <f>I411</f>
        <v>300</v>
      </c>
      <c r="J410" s="130">
        <f>J411</f>
        <v>0</v>
      </c>
    </row>
    <row r="411" spans="1:11" ht="22.5">
      <c r="A411" s="226">
        <v>602</v>
      </c>
      <c r="B411" s="181">
        <v>1102</v>
      </c>
      <c r="C411" s="8" t="s">
        <v>382</v>
      </c>
      <c r="D411" s="8" t="s">
        <v>50</v>
      </c>
      <c r="E411" s="28" t="s">
        <v>51</v>
      </c>
      <c r="F411" s="130">
        <f>150</f>
        <v>150</v>
      </c>
      <c r="G411" s="201"/>
      <c r="H411" s="220"/>
      <c r="I411" s="130">
        <v>300</v>
      </c>
      <c r="J411" s="130"/>
      <c r="K411" s="185"/>
    </row>
    <row r="412" spans="1:10" ht="22.5">
      <c r="A412" s="227">
        <v>602</v>
      </c>
      <c r="B412" s="181">
        <v>1102</v>
      </c>
      <c r="C412" s="8" t="s">
        <v>423</v>
      </c>
      <c r="D412" s="8"/>
      <c r="E412" s="46" t="s">
        <v>424</v>
      </c>
      <c r="F412" s="130">
        <f>F413</f>
        <v>75.8</v>
      </c>
      <c r="G412" s="201">
        <f>G413</f>
        <v>0</v>
      </c>
      <c r="H412" s="220">
        <f>H413</f>
        <v>0</v>
      </c>
      <c r="I412" s="130">
        <f>I413</f>
        <v>32.1</v>
      </c>
      <c r="J412" s="224">
        <f>J413</f>
        <v>75</v>
      </c>
    </row>
    <row r="413" spans="1:11" ht="23.25" thickBot="1">
      <c r="A413" s="228">
        <v>602</v>
      </c>
      <c r="B413" s="229">
        <v>1102</v>
      </c>
      <c r="C413" s="230" t="s">
        <v>423</v>
      </c>
      <c r="D413" s="230" t="s">
        <v>50</v>
      </c>
      <c r="E413" s="231" t="s">
        <v>51</v>
      </c>
      <c r="F413" s="131">
        <v>75.8</v>
      </c>
      <c r="G413" s="232"/>
      <c r="H413" s="233"/>
      <c r="I413" s="131">
        <v>32.1</v>
      </c>
      <c r="J413" s="131">
        <v>75</v>
      </c>
      <c r="K413" s="10">
        <v>75.8</v>
      </c>
    </row>
  </sheetData>
  <sheetProtection/>
  <mergeCells count="23">
    <mergeCell ref="A14:A17"/>
    <mergeCell ref="A11:J12"/>
    <mergeCell ref="F14:J14"/>
    <mergeCell ref="F15:F17"/>
    <mergeCell ref="I15:J16"/>
    <mergeCell ref="B14:B17"/>
    <mergeCell ref="C14:C17"/>
    <mergeCell ref="D14:D17"/>
    <mergeCell ref="E14:E17"/>
    <mergeCell ref="G15:H15"/>
    <mergeCell ref="E1:J1"/>
    <mergeCell ref="E7:J7"/>
    <mergeCell ref="E8:J8"/>
    <mergeCell ref="E4:J4"/>
    <mergeCell ref="E5:J5"/>
    <mergeCell ref="E6:J6"/>
    <mergeCell ref="K288:N288"/>
    <mergeCell ref="G16:G17"/>
    <mergeCell ref="H16:H17"/>
    <mergeCell ref="E2:J2"/>
    <mergeCell ref="E3:J3"/>
    <mergeCell ref="E10:F10"/>
    <mergeCell ref="E9:J9"/>
  </mergeCells>
  <printOptions/>
  <pageMargins left="0.7874015748031497" right="0.3937007874015748" top="0.3937007874015748" bottom="0.3937007874015748" header="0.5118110236220472" footer="0.5118110236220472"/>
  <pageSetup fitToHeight="4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5"/>
  <sheetViews>
    <sheetView view="pageBreakPreview" zoomScaleNormal="115" zoomScaleSheetLayoutView="100" zoomScalePageLayoutView="0" workbookViewId="0" topLeftCell="A1">
      <selection activeCell="D5" sqref="D5:I5"/>
    </sheetView>
  </sheetViews>
  <sheetFormatPr defaultColWidth="9.00390625" defaultRowHeight="12.75"/>
  <cols>
    <col min="1" max="1" width="5.375" style="33" customWidth="1"/>
    <col min="2" max="2" width="10.25390625" style="16" customWidth="1"/>
    <col min="3" max="3" width="5.00390625" style="16" customWidth="1"/>
    <col min="4" max="4" width="59.875" style="16" customWidth="1"/>
    <col min="5" max="5" width="13.125" style="16" customWidth="1"/>
    <col min="6" max="7" width="9.125" style="0" hidden="1" customWidth="1"/>
    <col min="8" max="8" width="10.625" style="0" customWidth="1"/>
    <col min="9" max="9" width="10.375" style="0" customWidth="1"/>
  </cols>
  <sheetData>
    <row r="1" spans="1:9" ht="12.75">
      <c r="A1" s="24"/>
      <c r="B1" s="25"/>
      <c r="C1" s="25"/>
      <c r="D1" s="290" t="s">
        <v>476</v>
      </c>
      <c r="E1" s="290"/>
      <c r="F1" s="264"/>
      <c r="G1" s="264"/>
      <c r="H1" s="265"/>
      <c r="I1" s="265"/>
    </row>
    <row r="2" spans="1:9" ht="12.75">
      <c r="A2" s="24"/>
      <c r="B2" s="25"/>
      <c r="C2" s="25"/>
      <c r="D2" s="266" t="s">
        <v>468</v>
      </c>
      <c r="E2" s="266"/>
      <c r="F2" s="265"/>
      <c r="G2" s="265"/>
      <c r="H2" s="265"/>
      <c r="I2" s="265"/>
    </row>
    <row r="3" spans="1:9" ht="12.75">
      <c r="A3" s="24"/>
      <c r="B3" s="25"/>
      <c r="C3" s="25"/>
      <c r="D3" s="271" t="s">
        <v>467</v>
      </c>
      <c r="E3" s="272"/>
      <c r="F3" s="272"/>
      <c r="G3" s="272"/>
      <c r="H3" s="272"/>
      <c r="I3" s="272"/>
    </row>
    <row r="4" spans="1:9" ht="12.75">
      <c r="A4" s="24"/>
      <c r="B4" s="25"/>
      <c r="C4" s="25"/>
      <c r="D4" s="271" t="s">
        <v>485</v>
      </c>
      <c r="E4" s="265"/>
      <c r="F4" s="265"/>
      <c r="G4" s="265"/>
      <c r="H4" s="265"/>
      <c r="I4" s="265"/>
    </row>
    <row r="5" spans="1:9" ht="12.75">
      <c r="A5" s="24"/>
      <c r="B5" s="25"/>
      <c r="C5" s="25"/>
      <c r="D5" s="283" t="s">
        <v>471</v>
      </c>
      <c r="E5" s="283"/>
      <c r="F5" s="283"/>
      <c r="G5" s="283"/>
      <c r="H5" s="283"/>
      <c r="I5" s="283"/>
    </row>
    <row r="6" spans="1:9" ht="12.75">
      <c r="A6" s="24"/>
      <c r="B6" s="25"/>
      <c r="C6" s="25"/>
      <c r="D6" s="271" t="s">
        <v>472</v>
      </c>
      <c r="E6" s="265"/>
      <c r="F6" s="265"/>
      <c r="G6" s="265"/>
      <c r="H6" s="265"/>
      <c r="I6" s="265"/>
    </row>
    <row r="7" spans="1:10" ht="12.75">
      <c r="A7" s="24"/>
      <c r="B7" s="25"/>
      <c r="C7" s="25"/>
      <c r="D7" s="266" t="s">
        <v>469</v>
      </c>
      <c r="E7" s="266"/>
      <c r="F7" s="265"/>
      <c r="G7" s="265"/>
      <c r="H7" s="265"/>
      <c r="I7" s="265"/>
      <c r="J7" s="1"/>
    </row>
    <row r="8" spans="1:10" ht="12.75">
      <c r="A8" s="24"/>
      <c r="B8" s="25"/>
      <c r="C8" s="25"/>
      <c r="D8" s="266" t="s">
        <v>447</v>
      </c>
      <c r="E8" s="266"/>
      <c r="F8" s="265"/>
      <c r="G8" s="265"/>
      <c r="H8" s="265"/>
      <c r="I8" s="265"/>
      <c r="J8" s="2"/>
    </row>
    <row r="9" spans="1:10" ht="12.75">
      <c r="A9" s="24"/>
      <c r="B9" s="25"/>
      <c r="C9" s="25"/>
      <c r="D9" s="266" t="s">
        <v>443</v>
      </c>
      <c r="E9" s="266"/>
      <c r="F9" s="265"/>
      <c r="G9" s="265"/>
      <c r="H9" s="265"/>
      <c r="I9" s="265"/>
      <c r="J9" s="2"/>
    </row>
    <row r="10" spans="1:10" ht="12.75">
      <c r="A10" s="24"/>
      <c r="B10" s="24"/>
      <c r="C10" s="24"/>
      <c r="D10" s="24"/>
      <c r="E10" s="24"/>
      <c r="F10" s="2"/>
      <c r="G10" s="2"/>
      <c r="H10" s="2"/>
      <c r="I10" s="2"/>
      <c r="J10" s="2"/>
    </row>
    <row r="11" spans="1:10" ht="12.75">
      <c r="A11" s="280" t="s">
        <v>463</v>
      </c>
      <c r="B11" s="280"/>
      <c r="C11" s="280"/>
      <c r="D11" s="280"/>
      <c r="E11" s="280"/>
      <c r="F11" s="265"/>
      <c r="G11" s="265"/>
      <c r="H11" s="265"/>
      <c r="I11" s="265"/>
      <c r="J11" s="2"/>
    </row>
    <row r="12" spans="1:9" ht="29.25" customHeight="1">
      <c r="A12" s="280"/>
      <c r="B12" s="280"/>
      <c r="C12" s="280"/>
      <c r="D12" s="280"/>
      <c r="E12" s="280"/>
      <c r="F12" s="265"/>
      <c r="G12" s="265"/>
      <c r="H12" s="265"/>
      <c r="I12" s="265"/>
    </row>
    <row r="13" spans="1:5" ht="11.25" customHeight="1" thickBot="1">
      <c r="A13" s="77"/>
      <c r="B13" s="77"/>
      <c r="C13" s="77"/>
      <c r="D13" s="77"/>
      <c r="E13" s="77"/>
    </row>
    <row r="14" spans="1:9" ht="13.5" customHeight="1" thickBot="1">
      <c r="A14" s="292" t="s">
        <v>11</v>
      </c>
      <c r="B14" s="312" t="s">
        <v>12</v>
      </c>
      <c r="C14" s="306" t="s">
        <v>13</v>
      </c>
      <c r="D14" s="308" t="s">
        <v>14</v>
      </c>
      <c r="E14" s="296" t="s">
        <v>339</v>
      </c>
      <c r="F14" s="315"/>
      <c r="G14" s="315"/>
      <c r="H14" s="316"/>
      <c r="I14" s="317"/>
    </row>
    <row r="15" spans="1:9" ht="10.5" customHeight="1" thickBot="1">
      <c r="A15" s="293"/>
      <c r="B15" s="307"/>
      <c r="C15" s="307"/>
      <c r="D15" s="309"/>
      <c r="E15" s="300" t="s">
        <v>361</v>
      </c>
      <c r="F15" s="267" t="s">
        <v>157</v>
      </c>
      <c r="G15" s="267"/>
      <c r="H15" s="319" t="s">
        <v>157</v>
      </c>
      <c r="I15" s="320"/>
    </row>
    <row r="16" spans="1:9" ht="13.5" thickBot="1">
      <c r="A16" s="294"/>
      <c r="B16" s="313"/>
      <c r="C16" s="313"/>
      <c r="D16" s="314"/>
      <c r="E16" s="318"/>
      <c r="F16" s="78" t="s">
        <v>158</v>
      </c>
      <c r="G16" s="81" t="s">
        <v>159</v>
      </c>
      <c r="H16" s="83" t="s">
        <v>395</v>
      </c>
      <c r="I16" s="83" t="s">
        <v>444</v>
      </c>
    </row>
    <row r="17" spans="1:9" ht="12.75">
      <c r="A17" s="61"/>
      <c r="B17" s="40"/>
      <c r="C17" s="39"/>
      <c r="D17" s="41" t="s">
        <v>34</v>
      </c>
      <c r="E17" s="87">
        <f>E18+E79+E106+E176+E356+E364</f>
        <v>22654.949999999997</v>
      </c>
      <c r="F17" s="190" t="e">
        <f>F18+F79+F106+F176+F356+F364</f>
        <v>#REF!</v>
      </c>
      <c r="G17" s="87" t="e">
        <f>G18+G79+G106+G176+G356+G364</f>
        <v>#REF!</v>
      </c>
      <c r="H17" s="209">
        <f>H18+H79+H106+H176+H356+H364</f>
        <v>20026.65</v>
      </c>
      <c r="I17" s="84">
        <f>I18+I79+I106+I176+I356+I364</f>
        <v>19586.960000000003</v>
      </c>
    </row>
    <row r="18" spans="1:9" ht="12.75">
      <c r="A18" s="62" t="s">
        <v>15</v>
      </c>
      <c r="B18" s="14"/>
      <c r="C18" s="14"/>
      <c r="D18" s="26" t="s">
        <v>21</v>
      </c>
      <c r="E18" s="79">
        <f>E19+E34+E26</f>
        <v>1334.4499999999998</v>
      </c>
      <c r="F18" s="193" t="e">
        <f>F19+F34+F26</f>
        <v>#REF!</v>
      </c>
      <c r="G18" s="79" t="e">
        <f>G19+G34+G26</f>
        <v>#REF!</v>
      </c>
      <c r="H18" s="212">
        <f>H19+H34+H26</f>
        <v>534.45</v>
      </c>
      <c r="I18" s="79">
        <f>I19+I34+I26</f>
        <v>535.45</v>
      </c>
    </row>
    <row r="19" spans="1:9" ht="33.75">
      <c r="A19" s="63" t="s">
        <v>16</v>
      </c>
      <c r="B19" s="35"/>
      <c r="C19" s="35"/>
      <c r="D19" s="29" t="s">
        <v>35</v>
      </c>
      <c r="E19" s="79">
        <f aca="true" t="shared" si="0" ref="E19:E24">E20</f>
        <v>215.6</v>
      </c>
      <c r="F19" s="193">
        <f aca="true" t="shared" si="1" ref="F19:I23">F20</f>
        <v>0</v>
      </c>
      <c r="G19" s="79">
        <f t="shared" si="1"/>
        <v>0</v>
      </c>
      <c r="H19" s="212">
        <f t="shared" si="1"/>
        <v>215.6</v>
      </c>
      <c r="I19" s="79">
        <f t="shared" si="1"/>
        <v>215.6</v>
      </c>
    </row>
    <row r="20" spans="1:9" ht="12.75">
      <c r="A20" s="63" t="s">
        <v>16</v>
      </c>
      <c r="B20" s="35" t="s">
        <v>184</v>
      </c>
      <c r="C20" s="42"/>
      <c r="D20" s="29" t="s">
        <v>55</v>
      </c>
      <c r="E20" s="79">
        <f t="shared" si="0"/>
        <v>215.6</v>
      </c>
      <c r="F20" s="193">
        <f t="shared" si="1"/>
        <v>0</v>
      </c>
      <c r="G20" s="79">
        <f t="shared" si="1"/>
        <v>0</v>
      </c>
      <c r="H20" s="212">
        <f t="shared" si="1"/>
        <v>215.6</v>
      </c>
      <c r="I20" s="79">
        <f t="shared" si="1"/>
        <v>215.6</v>
      </c>
    </row>
    <row r="21" spans="1:9" ht="12.75">
      <c r="A21" s="63" t="s">
        <v>16</v>
      </c>
      <c r="B21" s="35" t="s">
        <v>183</v>
      </c>
      <c r="C21" s="43"/>
      <c r="D21" s="29" t="s">
        <v>483</v>
      </c>
      <c r="E21" s="79">
        <f t="shared" si="0"/>
        <v>215.6</v>
      </c>
      <c r="F21" s="193">
        <f t="shared" si="1"/>
        <v>0</v>
      </c>
      <c r="G21" s="79">
        <f t="shared" si="1"/>
        <v>0</v>
      </c>
      <c r="H21" s="212">
        <f t="shared" si="1"/>
        <v>215.6</v>
      </c>
      <c r="I21" s="79">
        <f t="shared" si="1"/>
        <v>215.6</v>
      </c>
    </row>
    <row r="22" spans="1:9" ht="12.75">
      <c r="A22" s="64" t="s">
        <v>16</v>
      </c>
      <c r="B22" s="42" t="s">
        <v>183</v>
      </c>
      <c r="C22" s="43"/>
      <c r="D22" s="44" t="s">
        <v>206</v>
      </c>
      <c r="E22" s="92">
        <f t="shared" si="0"/>
        <v>215.6</v>
      </c>
      <c r="F22" s="172">
        <f t="shared" si="1"/>
        <v>0</v>
      </c>
      <c r="G22" s="92">
        <f t="shared" si="1"/>
        <v>0</v>
      </c>
      <c r="H22" s="108">
        <f t="shared" si="1"/>
        <v>215.6</v>
      </c>
      <c r="I22" s="92">
        <f t="shared" si="1"/>
        <v>215.6</v>
      </c>
    </row>
    <row r="23" spans="1:9" ht="12.75">
      <c r="A23" s="64" t="s">
        <v>16</v>
      </c>
      <c r="B23" s="42" t="s">
        <v>185</v>
      </c>
      <c r="C23" s="43"/>
      <c r="D23" s="27" t="s">
        <v>186</v>
      </c>
      <c r="E23" s="92">
        <f t="shared" si="0"/>
        <v>215.6</v>
      </c>
      <c r="F23" s="172">
        <f t="shared" si="1"/>
        <v>0</v>
      </c>
      <c r="G23" s="92">
        <f t="shared" si="1"/>
        <v>0</v>
      </c>
      <c r="H23" s="108">
        <f t="shared" si="1"/>
        <v>215.6</v>
      </c>
      <c r="I23" s="92">
        <f t="shared" si="1"/>
        <v>215.6</v>
      </c>
    </row>
    <row r="24" spans="1:9" ht="22.5">
      <c r="A24" s="64" t="s">
        <v>16</v>
      </c>
      <c r="B24" s="42" t="s">
        <v>450</v>
      </c>
      <c r="C24" s="8"/>
      <c r="D24" s="44" t="s">
        <v>451</v>
      </c>
      <c r="E24" s="92">
        <f t="shared" si="0"/>
        <v>215.6</v>
      </c>
      <c r="F24" s="172">
        <f>F25</f>
        <v>0</v>
      </c>
      <c r="G24" s="92">
        <f>G25</f>
        <v>0</v>
      </c>
      <c r="H24" s="108">
        <f>H25</f>
        <v>215.6</v>
      </c>
      <c r="I24" s="92">
        <f>I25</f>
        <v>215.6</v>
      </c>
    </row>
    <row r="25" spans="1:9" ht="22.5">
      <c r="A25" s="64" t="s">
        <v>16</v>
      </c>
      <c r="B25" s="42" t="s">
        <v>450</v>
      </c>
      <c r="C25" s="8" t="s">
        <v>50</v>
      </c>
      <c r="D25" s="28" t="s">
        <v>359</v>
      </c>
      <c r="E25" s="92">
        <f>ВЕД!F26</f>
        <v>215.6</v>
      </c>
      <c r="F25" s="172">
        <f>ВЕД!G26</f>
        <v>0</v>
      </c>
      <c r="G25" s="92">
        <f>ВЕД!H26</f>
        <v>0</v>
      </c>
      <c r="H25" s="108">
        <f>ВЕД!I26</f>
        <v>215.6</v>
      </c>
      <c r="I25" s="92">
        <f>ВЕД!J26</f>
        <v>215.6</v>
      </c>
    </row>
    <row r="26" spans="1:9" ht="12.75" hidden="1">
      <c r="A26" s="62" t="s">
        <v>346</v>
      </c>
      <c r="B26" s="14"/>
      <c r="C26" s="14"/>
      <c r="D26" s="29" t="s">
        <v>347</v>
      </c>
      <c r="E26" s="93">
        <f aca="true" t="shared" si="2" ref="E26:I32">E27</f>
        <v>0</v>
      </c>
      <c r="F26" s="173">
        <f t="shared" si="2"/>
        <v>0</v>
      </c>
      <c r="G26" s="93">
        <f t="shared" si="2"/>
        <v>0</v>
      </c>
      <c r="H26" s="213">
        <f t="shared" si="2"/>
        <v>0</v>
      </c>
      <c r="I26" s="93">
        <f t="shared" si="2"/>
        <v>0</v>
      </c>
    </row>
    <row r="27" spans="1:9" ht="12.75" hidden="1">
      <c r="A27" s="62" t="s">
        <v>346</v>
      </c>
      <c r="B27" s="14" t="s">
        <v>184</v>
      </c>
      <c r="C27" s="57"/>
      <c r="D27" s="29" t="s">
        <v>55</v>
      </c>
      <c r="E27" s="93">
        <f t="shared" si="2"/>
        <v>0</v>
      </c>
      <c r="F27" s="173">
        <f t="shared" si="2"/>
        <v>0</v>
      </c>
      <c r="G27" s="93">
        <f t="shared" si="2"/>
        <v>0</v>
      </c>
      <c r="H27" s="213">
        <f t="shared" si="2"/>
        <v>0</v>
      </c>
      <c r="I27" s="93">
        <f t="shared" si="2"/>
        <v>0</v>
      </c>
    </row>
    <row r="28" spans="1:9" ht="22.5" hidden="1">
      <c r="A28" s="62" t="s">
        <v>346</v>
      </c>
      <c r="B28" s="14" t="s">
        <v>340</v>
      </c>
      <c r="C28" s="57"/>
      <c r="D28" s="29" t="s">
        <v>341</v>
      </c>
      <c r="E28" s="93">
        <f t="shared" si="2"/>
        <v>0</v>
      </c>
      <c r="F28" s="173">
        <f t="shared" si="2"/>
        <v>0</v>
      </c>
      <c r="G28" s="93">
        <f t="shared" si="2"/>
        <v>0</v>
      </c>
      <c r="H28" s="213">
        <f t="shared" si="2"/>
        <v>0</v>
      </c>
      <c r="I28" s="93">
        <f t="shared" si="2"/>
        <v>0</v>
      </c>
    </row>
    <row r="29" spans="1:9" ht="12.75" hidden="1">
      <c r="A29" s="65" t="s">
        <v>346</v>
      </c>
      <c r="B29" s="8" t="s">
        <v>340</v>
      </c>
      <c r="C29" s="15"/>
      <c r="D29" s="44" t="s">
        <v>206</v>
      </c>
      <c r="E29" s="92">
        <f t="shared" si="2"/>
        <v>0</v>
      </c>
      <c r="F29" s="172">
        <f t="shared" si="2"/>
        <v>0</v>
      </c>
      <c r="G29" s="92">
        <f t="shared" si="2"/>
        <v>0</v>
      </c>
      <c r="H29" s="108">
        <f t="shared" si="2"/>
        <v>0</v>
      </c>
      <c r="I29" s="92">
        <f t="shared" si="2"/>
        <v>0</v>
      </c>
    </row>
    <row r="30" spans="1:9" ht="12.75" hidden="1">
      <c r="A30" s="65" t="s">
        <v>346</v>
      </c>
      <c r="B30" s="8" t="s">
        <v>342</v>
      </c>
      <c r="C30" s="57"/>
      <c r="D30" s="27" t="s">
        <v>186</v>
      </c>
      <c r="E30" s="92">
        <f t="shared" si="2"/>
        <v>0</v>
      </c>
      <c r="F30" s="172">
        <f t="shared" si="2"/>
        <v>0</v>
      </c>
      <c r="G30" s="92">
        <f t="shared" si="2"/>
        <v>0</v>
      </c>
      <c r="H30" s="108">
        <f t="shared" si="2"/>
        <v>0</v>
      </c>
      <c r="I30" s="92">
        <f t="shared" si="2"/>
        <v>0</v>
      </c>
    </row>
    <row r="31" spans="1:9" ht="22.5" hidden="1">
      <c r="A31" s="65" t="s">
        <v>346</v>
      </c>
      <c r="B31" s="8" t="s">
        <v>343</v>
      </c>
      <c r="C31" s="57"/>
      <c r="D31" s="44" t="s">
        <v>345</v>
      </c>
      <c r="E31" s="92">
        <f t="shared" si="2"/>
        <v>0</v>
      </c>
      <c r="F31" s="172">
        <f t="shared" si="2"/>
        <v>0</v>
      </c>
      <c r="G31" s="92">
        <f t="shared" si="2"/>
        <v>0</v>
      </c>
      <c r="H31" s="108">
        <f t="shared" si="2"/>
        <v>0</v>
      </c>
      <c r="I31" s="92">
        <f t="shared" si="2"/>
        <v>0</v>
      </c>
    </row>
    <row r="32" spans="1:9" ht="12.75" hidden="1">
      <c r="A32" s="65" t="s">
        <v>346</v>
      </c>
      <c r="B32" s="8" t="s">
        <v>344</v>
      </c>
      <c r="C32" s="57"/>
      <c r="D32" s="28" t="s">
        <v>58</v>
      </c>
      <c r="E32" s="92">
        <f t="shared" si="2"/>
        <v>0</v>
      </c>
      <c r="F32" s="172">
        <f t="shared" si="2"/>
        <v>0</v>
      </c>
      <c r="G32" s="92">
        <f t="shared" si="2"/>
        <v>0</v>
      </c>
      <c r="H32" s="108">
        <f t="shared" si="2"/>
        <v>0</v>
      </c>
      <c r="I32" s="92">
        <f t="shared" si="2"/>
        <v>0</v>
      </c>
    </row>
    <row r="33" spans="1:9" ht="12.75" hidden="1">
      <c r="A33" s="65" t="s">
        <v>346</v>
      </c>
      <c r="B33" s="8" t="s">
        <v>344</v>
      </c>
      <c r="C33" s="15" t="s">
        <v>53</v>
      </c>
      <c r="D33" s="28" t="s">
        <v>54</v>
      </c>
      <c r="E33" s="92">
        <f>ВЕД!F38</f>
        <v>0</v>
      </c>
      <c r="F33" s="172">
        <f>ВЕД!G38</f>
        <v>0</v>
      </c>
      <c r="G33" s="92">
        <f>ВЕД!H38</f>
        <v>0</v>
      </c>
      <c r="H33" s="108">
        <f>ВЕД!I38</f>
        <v>0</v>
      </c>
      <c r="I33" s="92">
        <f>ВЕД!J38</f>
        <v>0</v>
      </c>
    </row>
    <row r="34" spans="1:9" ht="12.75">
      <c r="A34" s="62" t="s">
        <v>37</v>
      </c>
      <c r="B34" s="14"/>
      <c r="C34" s="14"/>
      <c r="D34" s="26" t="s">
        <v>22</v>
      </c>
      <c r="E34" s="79">
        <f>E45+E35+E70</f>
        <v>1118.85</v>
      </c>
      <c r="F34" s="193" t="e">
        <f>F45+F35+F70</f>
        <v>#REF!</v>
      </c>
      <c r="G34" s="79" t="e">
        <f>G45+G35+G70</f>
        <v>#REF!</v>
      </c>
      <c r="H34" s="212">
        <f>H45+H35+H70</f>
        <v>318.85</v>
      </c>
      <c r="I34" s="79">
        <f>I45+I35+I70</f>
        <v>319.85</v>
      </c>
    </row>
    <row r="35" spans="1:9" ht="22.5">
      <c r="A35" s="62" t="s">
        <v>37</v>
      </c>
      <c r="B35" s="14" t="s">
        <v>187</v>
      </c>
      <c r="C35" s="14"/>
      <c r="D35" s="29" t="s">
        <v>459</v>
      </c>
      <c r="E35" s="79">
        <f>E36</f>
        <v>860</v>
      </c>
      <c r="F35" s="193">
        <f>F36</f>
        <v>0</v>
      </c>
      <c r="G35" s="79">
        <f>G36</f>
        <v>0</v>
      </c>
      <c r="H35" s="212">
        <f>H36</f>
        <v>60</v>
      </c>
      <c r="I35" s="79">
        <f>I36</f>
        <v>60</v>
      </c>
    </row>
    <row r="36" spans="1:9" ht="21.75">
      <c r="A36" s="62" t="s">
        <v>37</v>
      </c>
      <c r="B36" s="14" t="s">
        <v>188</v>
      </c>
      <c r="C36" s="14"/>
      <c r="D36" s="124" t="s">
        <v>143</v>
      </c>
      <c r="E36" s="79">
        <f aca="true" t="shared" si="3" ref="E36:I37">E37</f>
        <v>860</v>
      </c>
      <c r="F36" s="193">
        <f t="shared" si="3"/>
        <v>0</v>
      </c>
      <c r="G36" s="79">
        <f t="shared" si="3"/>
        <v>0</v>
      </c>
      <c r="H36" s="212">
        <f t="shared" si="3"/>
        <v>60</v>
      </c>
      <c r="I36" s="79">
        <f t="shared" si="3"/>
        <v>60</v>
      </c>
    </row>
    <row r="37" spans="1:9" ht="12.75">
      <c r="A37" s="65" t="s">
        <v>37</v>
      </c>
      <c r="B37" s="8" t="s">
        <v>189</v>
      </c>
      <c r="C37" s="8"/>
      <c r="D37" s="27" t="s">
        <v>144</v>
      </c>
      <c r="E37" s="88">
        <f>E38</f>
        <v>860</v>
      </c>
      <c r="F37" s="150">
        <f t="shared" si="3"/>
        <v>0</v>
      </c>
      <c r="G37" s="88">
        <f t="shared" si="3"/>
        <v>0</v>
      </c>
      <c r="H37" s="164">
        <f t="shared" si="3"/>
        <v>60</v>
      </c>
      <c r="I37" s="88">
        <f t="shared" si="3"/>
        <v>60</v>
      </c>
    </row>
    <row r="38" spans="1:9" ht="12.75">
      <c r="A38" s="65" t="s">
        <v>37</v>
      </c>
      <c r="B38" s="8" t="s">
        <v>190</v>
      </c>
      <c r="C38" s="8"/>
      <c r="D38" s="27" t="s">
        <v>186</v>
      </c>
      <c r="E38" s="88">
        <f>E39+E41+E43</f>
        <v>860</v>
      </c>
      <c r="F38" s="150">
        <f>F39+F41+F43</f>
        <v>0</v>
      </c>
      <c r="G38" s="88">
        <f>G39+G41+G43</f>
        <v>0</v>
      </c>
      <c r="H38" s="164">
        <f>H39+H41+H43</f>
        <v>60</v>
      </c>
      <c r="I38" s="88">
        <f>I39+I41+I43</f>
        <v>60</v>
      </c>
    </row>
    <row r="39" spans="1:9" ht="45">
      <c r="A39" s="65" t="s">
        <v>37</v>
      </c>
      <c r="B39" s="8" t="s">
        <v>191</v>
      </c>
      <c r="C39" s="8"/>
      <c r="D39" s="44" t="s">
        <v>145</v>
      </c>
      <c r="E39" s="88">
        <f>E40</f>
        <v>800</v>
      </c>
      <c r="F39" s="150">
        <f>F40</f>
        <v>0</v>
      </c>
      <c r="G39" s="88">
        <f>G40</f>
        <v>0</v>
      </c>
      <c r="H39" s="164">
        <f>H40</f>
        <v>0</v>
      </c>
      <c r="I39" s="88">
        <f>I40</f>
        <v>0</v>
      </c>
    </row>
    <row r="40" spans="1:9" ht="22.5">
      <c r="A40" s="65" t="s">
        <v>37</v>
      </c>
      <c r="B40" s="8" t="s">
        <v>191</v>
      </c>
      <c r="C40" s="8" t="s">
        <v>50</v>
      </c>
      <c r="D40" s="28" t="s">
        <v>359</v>
      </c>
      <c r="E40" s="88">
        <f>ВЕД!F45</f>
        <v>800</v>
      </c>
      <c r="F40" s="150">
        <f>ВЕД!G45</f>
        <v>0</v>
      </c>
      <c r="G40" s="88">
        <f>ВЕД!H45</f>
        <v>0</v>
      </c>
      <c r="H40" s="164">
        <f>ВЕД!I45</f>
        <v>0</v>
      </c>
      <c r="I40" s="88">
        <f>ВЕД!J45</f>
        <v>0</v>
      </c>
    </row>
    <row r="41" spans="1:9" ht="12.75">
      <c r="A41" s="65" t="s">
        <v>37</v>
      </c>
      <c r="B41" s="8" t="s">
        <v>353</v>
      </c>
      <c r="C41" s="8"/>
      <c r="D41" s="46" t="s">
        <v>354</v>
      </c>
      <c r="E41" s="88">
        <f>E42</f>
        <v>0</v>
      </c>
      <c r="F41" s="150">
        <f>F42</f>
        <v>0</v>
      </c>
      <c r="G41" s="88">
        <f>G42</f>
        <v>0</v>
      </c>
      <c r="H41" s="164">
        <f>H42</f>
        <v>0</v>
      </c>
      <c r="I41" s="88">
        <f>I42</f>
        <v>0</v>
      </c>
    </row>
    <row r="42" spans="1:9" ht="22.5">
      <c r="A42" s="65" t="s">
        <v>37</v>
      </c>
      <c r="B42" s="8" t="s">
        <v>353</v>
      </c>
      <c r="C42" s="8" t="s">
        <v>50</v>
      </c>
      <c r="D42" s="28" t="s">
        <v>359</v>
      </c>
      <c r="E42" s="88">
        <f>ВЕД!F47</f>
        <v>0</v>
      </c>
      <c r="F42" s="150">
        <f>ВЕД!G47</f>
        <v>0</v>
      </c>
      <c r="G42" s="88">
        <f>ВЕД!H47</f>
        <v>0</v>
      </c>
      <c r="H42" s="164">
        <f>ВЕД!I47</f>
        <v>0</v>
      </c>
      <c r="I42" s="88">
        <f>ВЕД!J47</f>
        <v>0</v>
      </c>
    </row>
    <row r="43" spans="1:9" ht="12.75">
      <c r="A43" s="65" t="s">
        <v>37</v>
      </c>
      <c r="B43" s="8" t="s">
        <v>365</v>
      </c>
      <c r="C43" s="8"/>
      <c r="D43" s="46" t="s">
        <v>366</v>
      </c>
      <c r="E43" s="88">
        <f>E44</f>
        <v>60</v>
      </c>
      <c r="F43" s="150">
        <f>F44</f>
        <v>0</v>
      </c>
      <c r="G43" s="88">
        <f>G44</f>
        <v>0</v>
      </c>
      <c r="H43" s="164">
        <f>H44</f>
        <v>60</v>
      </c>
      <c r="I43" s="88">
        <f>I44</f>
        <v>60</v>
      </c>
    </row>
    <row r="44" spans="1:9" ht="22.5">
      <c r="A44" s="65" t="s">
        <v>37</v>
      </c>
      <c r="B44" s="8" t="s">
        <v>365</v>
      </c>
      <c r="C44" s="8" t="s">
        <v>50</v>
      </c>
      <c r="D44" s="28" t="s">
        <v>359</v>
      </c>
      <c r="E44" s="88">
        <f>ВЕД!F49</f>
        <v>60</v>
      </c>
      <c r="F44" s="150">
        <f>ВЕД!G49</f>
        <v>0</v>
      </c>
      <c r="G44" s="88">
        <f>ВЕД!H49</f>
        <v>0</v>
      </c>
      <c r="H44" s="164">
        <f>ВЕД!I49</f>
        <v>60</v>
      </c>
      <c r="I44" s="88">
        <f>ВЕД!J49</f>
        <v>60</v>
      </c>
    </row>
    <row r="45" spans="1:9" ht="33.75">
      <c r="A45" s="62" t="s">
        <v>37</v>
      </c>
      <c r="B45" s="14" t="s">
        <v>192</v>
      </c>
      <c r="C45" s="14"/>
      <c r="D45" s="26" t="s">
        <v>460</v>
      </c>
      <c r="E45" s="79">
        <f>E46+E63</f>
        <v>244</v>
      </c>
      <c r="F45" s="193">
        <f>F46+F63</f>
        <v>0</v>
      </c>
      <c r="G45" s="79">
        <f>G46+G63</f>
        <v>0</v>
      </c>
      <c r="H45" s="212">
        <f>H46+H63</f>
        <v>244</v>
      </c>
      <c r="I45" s="79">
        <f>I46+I63</f>
        <v>245</v>
      </c>
    </row>
    <row r="46" spans="1:9" ht="12.75">
      <c r="A46" s="62" t="s">
        <v>37</v>
      </c>
      <c r="B46" s="14" t="s">
        <v>193</v>
      </c>
      <c r="C46" s="122"/>
      <c r="D46" s="123" t="s">
        <v>1</v>
      </c>
      <c r="E46" s="79">
        <f>E47+E55</f>
        <v>190</v>
      </c>
      <c r="F46" s="193">
        <f>F47+F55</f>
        <v>0</v>
      </c>
      <c r="G46" s="79">
        <f>G47+G55</f>
        <v>0</v>
      </c>
      <c r="H46" s="212">
        <f>H47+H55</f>
        <v>190</v>
      </c>
      <c r="I46" s="79">
        <f>I47+I55</f>
        <v>190</v>
      </c>
    </row>
    <row r="47" spans="1:9" ht="23.25" customHeight="1">
      <c r="A47" s="65" t="s">
        <v>37</v>
      </c>
      <c r="B47" s="8" t="s">
        <v>194</v>
      </c>
      <c r="C47" s="45"/>
      <c r="D47" s="28" t="s">
        <v>92</v>
      </c>
      <c r="E47" s="88">
        <f>E49+E51+E53</f>
        <v>170</v>
      </c>
      <c r="F47" s="150">
        <f>F49+F51+F53</f>
        <v>0</v>
      </c>
      <c r="G47" s="88">
        <f>G49+G51+G53</f>
        <v>0</v>
      </c>
      <c r="H47" s="164">
        <f>H49+H51+H53</f>
        <v>170</v>
      </c>
      <c r="I47" s="88">
        <f>I49+I51+I53</f>
        <v>170</v>
      </c>
    </row>
    <row r="48" spans="1:9" ht="12.75">
      <c r="A48" s="65" t="s">
        <v>37</v>
      </c>
      <c r="B48" s="8" t="s">
        <v>195</v>
      </c>
      <c r="C48" s="45"/>
      <c r="D48" s="27" t="s">
        <v>186</v>
      </c>
      <c r="E48" s="88">
        <f>E49+E51</f>
        <v>170</v>
      </c>
      <c r="F48" s="150">
        <f>F49+F51</f>
        <v>0</v>
      </c>
      <c r="G48" s="88">
        <f>G49+G51</f>
        <v>0</v>
      </c>
      <c r="H48" s="164">
        <f>H49+H51</f>
        <v>170</v>
      </c>
      <c r="I48" s="88">
        <f>I49+I51</f>
        <v>170</v>
      </c>
    </row>
    <row r="49" spans="1:9" ht="36" customHeight="1">
      <c r="A49" s="65" t="s">
        <v>37</v>
      </c>
      <c r="B49" s="8" t="s">
        <v>196</v>
      </c>
      <c r="C49" s="45"/>
      <c r="D49" s="46" t="s">
        <v>93</v>
      </c>
      <c r="E49" s="88">
        <f>E50</f>
        <v>160</v>
      </c>
      <c r="F49" s="150">
        <f>F50</f>
        <v>0</v>
      </c>
      <c r="G49" s="88">
        <f>G50</f>
        <v>0</v>
      </c>
      <c r="H49" s="164">
        <f>H50</f>
        <v>160</v>
      </c>
      <c r="I49" s="88">
        <f>I50</f>
        <v>160</v>
      </c>
    </row>
    <row r="50" spans="1:9" ht="22.5">
      <c r="A50" s="65" t="s">
        <v>37</v>
      </c>
      <c r="B50" s="8" t="s">
        <v>196</v>
      </c>
      <c r="C50" s="15" t="s">
        <v>50</v>
      </c>
      <c r="D50" s="28" t="s">
        <v>359</v>
      </c>
      <c r="E50" s="88">
        <f>ВЕД!F55</f>
        <v>160</v>
      </c>
      <c r="F50" s="150">
        <f>ВЕД!G55</f>
        <v>0</v>
      </c>
      <c r="G50" s="88">
        <f>ВЕД!H55</f>
        <v>0</v>
      </c>
      <c r="H50" s="164">
        <f>ВЕД!I55</f>
        <v>160</v>
      </c>
      <c r="I50" s="88">
        <f>ВЕД!J55</f>
        <v>160</v>
      </c>
    </row>
    <row r="51" spans="1:9" ht="22.5">
      <c r="A51" s="65" t="s">
        <v>37</v>
      </c>
      <c r="B51" s="8" t="s">
        <v>197</v>
      </c>
      <c r="C51" s="15"/>
      <c r="D51" s="46" t="s">
        <v>94</v>
      </c>
      <c r="E51" s="88">
        <f>E52</f>
        <v>10</v>
      </c>
      <c r="F51" s="150">
        <f>F52</f>
        <v>0</v>
      </c>
      <c r="G51" s="88">
        <f>G52</f>
        <v>0</v>
      </c>
      <c r="H51" s="164">
        <f>H52</f>
        <v>10</v>
      </c>
      <c r="I51" s="88">
        <f>I52</f>
        <v>10</v>
      </c>
    </row>
    <row r="52" spans="1:9" ht="21.75" customHeight="1">
      <c r="A52" s="65" t="s">
        <v>37</v>
      </c>
      <c r="B52" s="8" t="s">
        <v>197</v>
      </c>
      <c r="C52" s="15" t="s">
        <v>50</v>
      </c>
      <c r="D52" s="28" t="s">
        <v>359</v>
      </c>
      <c r="E52" s="88">
        <f>ВЕД!F57</f>
        <v>10</v>
      </c>
      <c r="F52" s="150">
        <f>ВЕД!G57</f>
        <v>0</v>
      </c>
      <c r="G52" s="88">
        <f>ВЕД!H57</f>
        <v>0</v>
      </c>
      <c r="H52" s="164">
        <f>ВЕД!I57</f>
        <v>10</v>
      </c>
      <c r="I52" s="88">
        <f>ВЕД!J57</f>
        <v>10</v>
      </c>
    </row>
    <row r="53" spans="1:9" ht="12.75" hidden="1">
      <c r="A53" s="65" t="s">
        <v>37</v>
      </c>
      <c r="B53" s="8" t="s">
        <v>198</v>
      </c>
      <c r="C53" s="15"/>
      <c r="D53" s="46" t="s">
        <v>95</v>
      </c>
      <c r="E53" s="88">
        <f>E54</f>
        <v>0</v>
      </c>
      <c r="F53" s="150">
        <f>F54</f>
        <v>0</v>
      </c>
      <c r="G53" s="88">
        <f>G54</f>
        <v>0</v>
      </c>
      <c r="H53" s="164">
        <f>H54</f>
        <v>0</v>
      </c>
      <c r="I53" s="88">
        <f>I54</f>
        <v>0</v>
      </c>
    </row>
    <row r="54" spans="1:9" ht="24" customHeight="1" hidden="1">
      <c r="A54" s="65" t="s">
        <v>37</v>
      </c>
      <c r="B54" s="8" t="s">
        <v>198</v>
      </c>
      <c r="C54" s="15" t="s">
        <v>50</v>
      </c>
      <c r="D54" s="28" t="s">
        <v>359</v>
      </c>
      <c r="E54" s="88">
        <f>ВЕД!F59</f>
        <v>0</v>
      </c>
      <c r="F54" s="150">
        <f>ВЕД!G59</f>
        <v>0</v>
      </c>
      <c r="G54" s="88">
        <f>ВЕД!H59</f>
        <v>0</v>
      </c>
      <c r="H54" s="164">
        <f>ВЕД!I59</f>
        <v>0</v>
      </c>
      <c r="I54" s="88">
        <f>ВЕД!J59</f>
        <v>0</v>
      </c>
    </row>
    <row r="55" spans="1:9" ht="12.75">
      <c r="A55" s="65" t="s">
        <v>37</v>
      </c>
      <c r="B55" s="8" t="s">
        <v>199</v>
      </c>
      <c r="C55" s="15"/>
      <c r="D55" s="28" t="s">
        <v>96</v>
      </c>
      <c r="E55" s="88">
        <f>E56</f>
        <v>20</v>
      </c>
      <c r="F55" s="150">
        <f>F56</f>
        <v>0</v>
      </c>
      <c r="G55" s="88">
        <f>G56</f>
        <v>0</v>
      </c>
      <c r="H55" s="164">
        <f>H56</f>
        <v>20</v>
      </c>
      <c r="I55" s="88">
        <f>I56</f>
        <v>20</v>
      </c>
    </row>
    <row r="56" spans="1:9" ht="12.75">
      <c r="A56" s="65" t="s">
        <v>37</v>
      </c>
      <c r="B56" s="8" t="s">
        <v>200</v>
      </c>
      <c r="C56" s="15"/>
      <c r="D56" s="27" t="s">
        <v>186</v>
      </c>
      <c r="E56" s="88">
        <f>E59+E57+E61</f>
        <v>20</v>
      </c>
      <c r="F56" s="150">
        <f>F59+F57+F61</f>
        <v>0</v>
      </c>
      <c r="G56" s="88">
        <f>G59+G57+G61</f>
        <v>0</v>
      </c>
      <c r="H56" s="164">
        <f>H59+H57+H61</f>
        <v>20</v>
      </c>
      <c r="I56" s="88">
        <f>I59+I57+I61</f>
        <v>20</v>
      </c>
    </row>
    <row r="57" spans="1:9" ht="45">
      <c r="A57" s="65" t="s">
        <v>37</v>
      </c>
      <c r="B57" s="8" t="s">
        <v>302</v>
      </c>
      <c r="C57" s="15"/>
      <c r="D57" s="27" t="s">
        <v>394</v>
      </c>
      <c r="E57" s="88">
        <f>E58</f>
        <v>20</v>
      </c>
      <c r="F57" s="150">
        <f>F58</f>
        <v>0</v>
      </c>
      <c r="G57" s="88">
        <f>G58</f>
        <v>0</v>
      </c>
      <c r="H57" s="164">
        <f>H58</f>
        <v>20</v>
      </c>
      <c r="I57" s="88">
        <f>I58</f>
        <v>20</v>
      </c>
    </row>
    <row r="58" spans="1:9" ht="22.5" customHeight="1">
      <c r="A58" s="65" t="s">
        <v>37</v>
      </c>
      <c r="B58" s="8" t="s">
        <v>302</v>
      </c>
      <c r="C58" s="15" t="s">
        <v>50</v>
      </c>
      <c r="D58" s="28" t="s">
        <v>359</v>
      </c>
      <c r="E58" s="88">
        <f>ВЕД!F63</f>
        <v>20</v>
      </c>
      <c r="F58" s="150">
        <f>ВЕД!G63</f>
        <v>0</v>
      </c>
      <c r="G58" s="88">
        <f>ВЕД!H63</f>
        <v>0</v>
      </c>
      <c r="H58" s="164">
        <f>ВЕД!I63</f>
        <v>20</v>
      </c>
      <c r="I58" s="88">
        <f>ВЕД!J63</f>
        <v>20</v>
      </c>
    </row>
    <row r="59" spans="1:9" ht="12.75">
      <c r="A59" s="65" t="s">
        <v>37</v>
      </c>
      <c r="B59" s="8" t="s">
        <v>299</v>
      </c>
      <c r="C59" s="15"/>
      <c r="D59" s="46" t="s">
        <v>300</v>
      </c>
      <c r="E59" s="88">
        <f>E60</f>
        <v>0</v>
      </c>
      <c r="F59" s="150">
        <f>F60</f>
        <v>0</v>
      </c>
      <c r="G59" s="88">
        <f>G60</f>
        <v>0</v>
      </c>
      <c r="H59" s="164">
        <f>H60</f>
        <v>0</v>
      </c>
      <c r="I59" s="88">
        <f>I60</f>
        <v>0</v>
      </c>
    </row>
    <row r="60" spans="1:9" ht="24" customHeight="1">
      <c r="A60" s="65" t="s">
        <v>37</v>
      </c>
      <c r="B60" s="8" t="s">
        <v>299</v>
      </c>
      <c r="C60" s="15" t="s">
        <v>50</v>
      </c>
      <c r="D60" s="28" t="s">
        <v>359</v>
      </c>
      <c r="E60" s="88">
        <f>ВЕД!F65</f>
        <v>0</v>
      </c>
      <c r="F60" s="150">
        <f>ВЕД!G65</f>
        <v>0</v>
      </c>
      <c r="G60" s="88">
        <f>ВЕД!H65</f>
        <v>0</v>
      </c>
      <c r="H60" s="164">
        <f>ВЕД!I65</f>
        <v>0</v>
      </c>
      <c r="I60" s="88">
        <f>ВЕД!J65</f>
        <v>0</v>
      </c>
    </row>
    <row r="61" spans="1:9" ht="12.75" hidden="1">
      <c r="A61" s="65" t="s">
        <v>37</v>
      </c>
      <c r="B61" s="8" t="s">
        <v>330</v>
      </c>
      <c r="C61" s="15"/>
      <c r="D61" s="28" t="s">
        <v>331</v>
      </c>
      <c r="E61" s="88">
        <f>E62</f>
        <v>0</v>
      </c>
      <c r="F61" s="150">
        <f>F62</f>
        <v>0</v>
      </c>
      <c r="G61" s="88">
        <f>G62</f>
        <v>0</v>
      </c>
      <c r="H61" s="164">
        <f>H62</f>
        <v>0</v>
      </c>
      <c r="I61" s="88">
        <f>I62</f>
        <v>0</v>
      </c>
    </row>
    <row r="62" spans="1:9" ht="21.75" customHeight="1" hidden="1">
      <c r="A62" s="65" t="s">
        <v>37</v>
      </c>
      <c r="B62" s="8" t="s">
        <v>330</v>
      </c>
      <c r="C62" s="15" t="s">
        <v>50</v>
      </c>
      <c r="D62" s="28" t="s">
        <v>359</v>
      </c>
      <c r="E62" s="88">
        <f>ВЕД!F67</f>
        <v>0</v>
      </c>
      <c r="F62" s="150">
        <f>ВЕД!G67</f>
        <v>0</v>
      </c>
      <c r="G62" s="88">
        <f>ВЕД!H67</f>
        <v>0</v>
      </c>
      <c r="H62" s="164">
        <f>ВЕД!I67</f>
        <v>0</v>
      </c>
      <c r="I62" s="88">
        <f>ВЕД!J67</f>
        <v>0</v>
      </c>
    </row>
    <row r="63" spans="1:9" ht="12.75">
      <c r="A63" s="65" t="s">
        <v>37</v>
      </c>
      <c r="B63" s="8" t="s">
        <v>201</v>
      </c>
      <c r="C63" s="47"/>
      <c r="D63" s="46" t="s">
        <v>2</v>
      </c>
      <c r="E63" s="88">
        <f aca="true" t="shared" si="4" ref="E63:I64">E64</f>
        <v>54</v>
      </c>
      <c r="F63" s="150">
        <f t="shared" si="4"/>
        <v>0</v>
      </c>
      <c r="G63" s="88">
        <f t="shared" si="4"/>
        <v>0</v>
      </c>
      <c r="H63" s="164">
        <f t="shared" si="4"/>
        <v>54</v>
      </c>
      <c r="I63" s="88">
        <f t="shared" si="4"/>
        <v>55</v>
      </c>
    </row>
    <row r="64" spans="1:9" ht="22.5">
      <c r="A64" s="65" t="s">
        <v>37</v>
      </c>
      <c r="B64" s="8" t="s">
        <v>202</v>
      </c>
      <c r="C64" s="47"/>
      <c r="D64" s="28" t="s">
        <v>98</v>
      </c>
      <c r="E64" s="88">
        <f t="shared" si="4"/>
        <v>54</v>
      </c>
      <c r="F64" s="150">
        <f t="shared" si="4"/>
        <v>0</v>
      </c>
      <c r="G64" s="88">
        <f t="shared" si="4"/>
        <v>0</v>
      </c>
      <c r="H64" s="164">
        <f t="shared" si="4"/>
        <v>54</v>
      </c>
      <c r="I64" s="88">
        <f t="shared" si="4"/>
        <v>55</v>
      </c>
    </row>
    <row r="65" spans="1:9" ht="12.75">
      <c r="A65" s="65" t="s">
        <v>37</v>
      </c>
      <c r="B65" s="8" t="s">
        <v>203</v>
      </c>
      <c r="C65" s="47"/>
      <c r="D65" s="27" t="s">
        <v>186</v>
      </c>
      <c r="E65" s="121">
        <f>E66+E68</f>
        <v>54</v>
      </c>
      <c r="F65" s="152">
        <f>F66+F68</f>
        <v>0</v>
      </c>
      <c r="G65" s="121">
        <f>G66+G68</f>
        <v>0</v>
      </c>
      <c r="H65" s="166">
        <f>H66+H68</f>
        <v>54</v>
      </c>
      <c r="I65" s="121">
        <f>I66+I68</f>
        <v>55</v>
      </c>
    </row>
    <row r="66" spans="1:9" ht="12.75">
      <c r="A66" s="65" t="s">
        <v>37</v>
      </c>
      <c r="B66" s="8" t="s">
        <v>204</v>
      </c>
      <c r="C66" s="47"/>
      <c r="D66" s="46" t="s">
        <v>97</v>
      </c>
      <c r="E66" s="121">
        <f>E67</f>
        <v>54</v>
      </c>
      <c r="F66" s="152">
        <f>F67</f>
        <v>0</v>
      </c>
      <c r="G66" s="121">
        <f>G67</f>
        <v>0</v>
      </c>
      <c r="H66" s="166">
        <f>H67</f>
        <v>54</v>
      </c>
      <c r="I66" s="121">
        <f>I67</f>
        <v>55</v>
      </c>
    </row>
    <row r="67" spans="1:9" ht="25.5" customHeight="1">
      <c r="A67" s="65" t="s">
        <v>37</v>
      </c>
      <c r="B67" s="8" t="s">
        <v>204</v>
      </c>
      <c r="C67" s="15" t="s">
        <v>50</v>
      </c>
      <c r="D67" s="28" t="s">
        <v>359</v>
      </c>
      <c r="E67" s="121">
        <f>ВЕД!F72</f>
        <v>54</v>
      </c>
      <c r="F67" s="152">
        <f>ВЕД!G72</f>
        <v>0</v>
      </c>
      <c r="G67" s="121">
        <f>ВЕД!H72</f>
        <v>0</v>
      </c>
      <c r="H67" s="166">
        <f>ВЕД!I72</f>
        <v>54</v>
      </c>
      <c r="I67" s="121">
        <f>ВЕД!J72</f>
        <v>55</v>
      </c>
    </row>
    <row r="68" spans="1:9" ht="22.5" hidden="1">
      <c r="A68" s="65" t="s">
        <v>37</v>
      </c>
      <c r="B68" s="8" t="s">
        <v>332</v>
      </c>
      <c r="C68" s="15"/>
      <c r="D68" s="27" t="s">
        <v>334</v>
      </c>
      <c r="E68" s="121">
        <f>E69</f>
        <v>0</v>
      </c>
      <c r="F68" s="152">
        <f>F69</f>
        <v>0</v>
      </c>
      <c r="G68" s="121">
        <f>G69</f>
        <v>0</v>
      </c>
      <c r="H68" s="166">
        <f>H69</f>
        <v>0</v>
      </c>
      <c r="I68" s="121">
        <f>I69</f>
        <v>0</v>
      </c>
    </row>
    <row r="69" spans="1:9" ht="21" customHeight="1" hidden="1">
      <c r="A69" s="65" t="s">
        <v>37</v>
      </c>
      <c r="B69" s="8" t="s">
        <v>333</v>
      </c>
      <c r="C69" s="15" t="s">
        <v>50</v>
      </c>
      <c r="D69" s="28" t="s">
        <v>359</v>
      </c>
      <c r="E69" s="121">
        <f>ВЕД!F74</f>
        <v>0</v>
      </c>
      <c r="F69" s="152">
        <f>ВЕД!G74</f>
        <v>0</v>
      </c>
      <c r="G69" s="121">
        <f>ВЕД!H74</f>
        <v>0</v>
      </c>
      <c r="H69" s="166">
        <f>ВЕД!I74</f>
        <v>0</v>
      </c>
      <c r="I69" s="121">
        <f>ВЕД!J74</f>
        <v>0</v>
      </c>
    </row>
    <row r="70" spans="1:9" ht="12.75">
      <c r="A70" s="62" t="s">
        <v>37</v>
      </c>
      <c r="B70" s="14" t="s">
        <v>184</v>
      </c>
      <c r="C70" s="57"/>
      <c r="D70" s="29" t="s">
        <v>55</v>
      </c>
      <c r="E70" s="73">
        <f>E71</f>
        <v>14.85</v>
      </c>
      <c r="F70" s="148" t="e">
        <f aca="true" t="shared" si="5" ref="F70:I71">F71</f>
        <v>#REF!</v>
      </c>
      <c r="G70" s="73" t="e">
        <f t="shared" si="5"/>
        <v>#REF!</v>
      </c>
      <c r="H70" s="162">
        <f t="shared" si="5"/>
        <v>14.85</v>
      </c>
      <c r="I70" s="73">
        <f t="shared" si="5"/>
        <v>14.85</v>
      </c>
    </row>
    <row r="71" spans="1:9" ht="22.5">
      <c r="A71" s="62" t="s">
        <v>37</v>
      </c>
      <c r="B71" s="14" t="s">
        <v>205</v>
      </c>
      <c r="C71" s="57"/>
      <c r="D71" s="29" t="s">
        <v>452</v>
      </c>
      <c r="E71" s="73">
        <f>E72</f>
        <v>14.85</v>
      </c>
      <c r="F71" s="148" t="e">
        <f t="shared" si="5"/>
        <v>#REF!</v>
      </c>
      <c r="G71" s="73" t="e">
        <f t="shared" si="5"/>
        <v>#REF!</v>
      </c>
      <c r="H71" s="162">
        <f t="shared" si="5"/>
        <v>14.85</v>
      </c>
      <c r="I71" s="73">
        <f t="shared" si="5"/>
        <v>14.85</v>
      </c>
    </row>
    <row r="72" spans="1:9" ht="12.75">
      <c r="A72" s="65" t="s">
        <v>37</v>
      </c>
      <c r="B72" s="8" t="s">
        <v>205</v>
      </c>
      <c r="C72" s="57"/>
      <c r="D72" s="44" t="s">
        <v>206</v>
      </c>
      <c r="E72" s="74">
        <f>E73+E76</f>
        <v>14.85</v>
      </c>
      <c r="F72" s="149" t="e">
        <f>F73+F76</f>
        <v>#REF!</v>
      </c>
      <c r="G72" s="74" t="e">
        <f>G73+G76</f>
        <v>#REF!</v>
      </c>
      <c r="H72" s="163">
        <f>H73+H76</f>
        <v>14.85</v>
      </c>
      <c r="I72" s="74">
        <f>I73+I76</f>
        <v>14.85</v>
      </c>
    </row>
    <row r="73" spans="1:9" ht="22.5">
      <c r="A73" s="65" t="s">
        <v>37</v>
      </c>
      <c r="B73" s="8" t="s">
        <v>364</v>
      </c>
      <c r="C73" s="57"/>
      <c r="D73" s="44" t="s">
        <v>287</v>
      </c>
      <c r="E73" s="74">
        <f>E74</f>
        <v>0.15</v>
      </c>
      <c r="F73" s="149" t="e">
        <f aca="true" t="shared" si="6" ref="F73:I74">F74</f>
        <v>#REF!</v>
      </c>
      <c r="G73" s="74" t="e">
        <f t="shared" si="6"/>
        <v>#REF!</v>
      </c>
      <c r="H73" s="163">
        <f t="shared" si="6"/>
        <v>0.15</v>
      </c>
      <c r="I73" s="74">
        <f t="shared" si="6"/>
        <v>0.15</v>
      </c>
    </row>
    <row r="74" spans="1:9" ht="45">
      <c r="A74" s="65" t="s">
        <v>37</v>
      </c>
      <c r="B74" s="8" t="s">
        <v>386</v>
      </c>
      <c r="C74" s="57"/>
      <c r="D74" s="27" t="s">
        <v>360</v>
      </c>
      <c r="E74" s="74">
        <f>E75</f>
        <v>0.15</v>
      </c>
      <c r="F74" s="149" t="e">
        <f t="shared" si="6"/>
        <v>#REF!</v>
      </c>
      <c r="G74" s="74" t="e">
        <f t="shared" si="6"/>
        <v>#REF!</v>
      </c>
      <c r="H74" s="163">
        <f t="shared" si="6"/>
        <v>0.15</v>
      </c>
      <c r="I74" s="74">
        <f t="shared" si="6"/>
        <v>0.15</v>
      </c>
    </row>
    <row r="75" spans="1:9" ht="22.5">
      <c r="A75" s="65" t="s">
        <v>37</v>
      </c>
      <c r="B75" s="8" t="s">
        <v>386</v>
      </c>
      <c r="C75" s="15" t="s">
        <v>50</v>
      </c>
      <c r="D75" s="28" t="s">
        <v>359</v>
      </c>
      <c r="E75" s="74">
        <f>ВЕД!F80</f>
        <v>0.15</v>
      </c>
      <c r="F75" s="149" t="e">
        <f>ВЕД!G80</f>
        <v>#REF!</v>
      </c>
      <c r="G75" s="74" t="e">
        <f>ВЕД!H80</f>
        <v>#REF!</v>
      </c>
      <c r="H75" s="163">
        <f>ВЕД!I80</f>
        <v>0.15</v>
      </c>
      <c r="I75" s="74">
        <f>ВЕД!J80</f>
        <v>0.15</v>
      </c>
    </row>
    <row r="76" spans="1:9" ht="12.75">
      <c r="A76" s="65" t="s">
        <v>37</v>
      </c>
      <c r="B76" s="8" t="s">
        <v>310</v>
      </c>
      <c r="C76" s="15"/>
      <c r="D76" s="27" t="s">
        <v>186</v>
      </c>
      <c r="E76" s="88">
        <f>E77</f>
        <v>14.7</v>
      </c>
      <c r="F76" s="150">
        <f aca="true" t="shared" si="7" ref="F76:I77">F77</f>
        <v>0</v>
      </c>
      <c r="G76" s="88">
        <f t="shared" si="7"/>
        <v>0</v>
      </c>
      <c r="H76" s="164">
        <f t="shared" si="7"/>
        <v>14.7</v>
      </c>
      <c r="I76" s="88">
        <f t="shared" si="7"/>
        <v>14.7</v>
      </c>
    </row>
    <row r="77" spans="1:9" ht="12.75">
      <c r="A77" s="65" t="s">
        <v>37</v>
      </c>
      <c r="B77" s="8" t="s">
        <v>311</v>
      </c>
      <c r="C77" s="15"/>
      <c r="D77" s="28" t="s">
        <v>312</v>
      </c>
      <c r="E77" s="88">
        <f>E78</f>
        <v>14.7</v>
      </c>
      <c r="F77" s="150">
        <f t="shared" si="7"/>
        <v>0</v>
      </c>
      <c r="G77" s="88">
        <f t="shared" si="7"/>
        <v>0</v>
      </c>
      <c r="H77" s="164">
        <f t="shared" si="7"/>
        <v>14.7</v>
      </c>
      <c r="I77" s="88">
        <f t="shared" si="7"/>
        <v>14.7</v>
      </c>
    </row>
    <row r="78" spans="1:9" ht="12.75">
      <c r="A78" s="65" t="s">
        <v>37</v>
      </c>
      <c r="B78" s="8" t="s">
        <v>311</v>
      </c>
      <c r="C78" s="15" t="s">
        <v>53</v>
      </c>
      <c r="D78" s="28" t="s">
        <v>54</v>
      </c>
      <c r="E78" s="88">
        <f>ВЕД!F83</f>
        <v>14.7</v>
      </c>
      <c r="F78" s="150">
        <f>ВЕД!G83</f>
        <v>0</v>
      </c>
      <c r="G78" s="88">
        <f>ВЕД!H83</f>
        <v>0</v>
      </c>
      <c r="H78" s="164">
        <f>ВЕД!I83</f>
        <v>14.7</v>
      </c>
      <c r="I78" s="88">
        <f>ВЕД!J83</f>
        <v>14.7</v>
      </c>
    </row>
    <row r="79" spans="1:9" ht="12.75">
      <c r="A79" s="62" t="s">
        <v>17</v>
      </c>
      <c r="B79" s="14"/>
      <c r="C79" s="14"/>
      <c r="D79" s="26" t="s">
        <v>23</v>
      </c>
      <c r="E79" s="79">
        <f>E80+E91+E98</f>
        <v>300</v>
      </c>
      <c r="F79" s="193" t="e">
        <f>F80+F91+F98</f>
        <v>#REF!</v>
      </c>
      <c r="G79" s="79" t="e">
        <f>G80+G91+G98</f>
        <v>#REF!</v>
      </c>
      <c r="H79" s="212">
        <f>H80+H91+H98</f>
        <v>300</v>
      </c>
      <c r="I79" s="79">
        <f>I80+I91+I98</f>
        <v>210</v>
      </c>
    </row>
    <row r="80" spans="1:9" ht="22.5">
      <c r="A80" s="62" t="s">
        <v>18</v>
      </c>
      <c r="B80" s="14"/>
      <c r="C80" s="14"/>
      <c r="D80" s="26" t="s">
        <v>38</v>
      </c>
      <c r="E80" s="79">
        <f>E81</f>
        <v>200</v>
      </c>
      <c r="F80" s="193">
        <f aca="true" t="shared" si="8" ref="F80:I81">F81</f>
        <v>0</v>
      </c>
      <c r="G80" s="79">
        <f t="shared" si="8"/>
        <v>0</v>
      </c>
      <c r="H80" s="212">
        <f t="shared" si="8"/>
        <v>200</v>
      </c>
      <c r="I80" s="79">
        <f t="shared" si="8"/>
        <v>200</v>
      </c>
    </row>
    <row r="81" spans="1:9" ht="36" customHeight="1">
      <c r="A81" s="62" t="s">
        <v>18</v>
      </c>
      <c r="B81" s="14" t="s">
        <v>207</v>
      </c>
      <c r="C81" s="14"/>
      <c r="D81" s="26" t="s">
        <v>388</v>
      </c>
      <c r="E81" s="79">
        <f>E82</f>
        <v>200</v>
      </c>
      <c r="F81" s="193">
        <f t="shared" si="8"/>
        <v>0</v>
      </c>
      <c r="G81" s="79">
        <f t="shared" si="8"/>
        <v>0</v>
      </c>
      <c r="H81" s="212">
        <f t="shared" si="8"/>
        <v>200</v>
      </c>
      <c r="I81" s="79">
        <f t="shared" si="8"/>
        <v>200</v>
      </c>
    </row>
    <row r="82" spans="1:9" ht="21.75">
      <c r="A82" s="62" t="s">
        <v>18</v>
      </c>
      <c r="B82" s="14" t="s">
        <v>208</v>
      </c>
      <c r="C82" s="14"/>
      <c r="D82" s="123" t="s">
        <v>6</v>
      </c>
      <c r="E82" s="79">
        <f>E83+E87</f>
        <v>200</v>
      </c>
      <c r="F82" s="193">
        <f>F83+F87</f>
        <v>0</v>
      </c>
      <c r="G82" s="79">
        <f>G83+G87</f>
        <v>0</v>
      </c>
      <c r="H82" s="212">
        <f>H83+H87</f>
        <v>200</v>
      </c>
      <c r="I82" s="79">
        <f>I83+I87</f>
        <v>200</v>
      </c>
    </row>
    <row r="83" spans="1:9" ht="45">
      <c r="A83" s="65" t="s">
        <v>18</v>
      </c>
      <c r="B83" s="8" t="s">
        <v>209</v>
      </c>
      <c r="C83" s="42"/>
      <c r="D83" s="28" t="s">
        <v>99</v>
      </c>
      <c r="E83" s="88">
        <f aca="true" t="shared" si="9" ref="E83:I89">E84</f>
        <v>200</v>
      </c>
      <c r="F83" s="150">
        <f t="shared" si="9"/>
        <v>0</v>
      </c>
      <c r="G83" s="88">
        <f t="shared" si="9"/>
        <v>0</v>
      </c>
      <c r="H83" s="164">
        <f t="shared" si="9"/>
        <v>200</v>
      </c>
      <c r="I83" s="88">
        <f t="shared" si="9"/>
        <v>200</v>
      </c>
    </row>
    <row r="84" spans="1:9" ht="12.75">
      <c r="A84" s="65" t="s">
        <v>18</v>
      </c>
      <c r="B84" s="8" t="s">
        <v>210</v>
      </c>
      <c r="C84" s="42"/>
      <c r="D84" s="27" t="s">
        <v>186</v>
      </c>
      <c r="E84" s="88">
        <f t="shared" si="9"/>
        <v>200</v>
      </c>
      <c r="F84" s="150">
        <f t="shared" si="9"/>
        <v>0</v>
      </c>
      <c r="G84" s="88">
        <f t="shared" si="9"/>
        <v>0</v>
      </c>
      <c r="H84" s="164">
        <f t="shared" si="9"/>
        <v>200</v>
      </c>
      <c r="I84" s="88">
        <f t="shared" si="9"/>
        <v>200</v>
      </c>
    </row>
    <row r="85" spans="1:9" ht="33.75">
      <c r="A85" s="65" t="s">
        <v>18</v>
      </c>
      <c r="B85" s="8" t="s">
        <v>211</v>
      </c>
      <c r="C85" s="42"/>
      <c r="D85" s="28" t="s">
        <v>100</v>
      </c>
      <c r="E85" s="88">
        <f>E86</f>
        <v>200</v>
      </c>
      <c r="F85" s="150">
        <f>F86</f>
        <v>0</v>
      </c>
      <c r="G85" s="88">
        <f>G86</f>
        <v>0</v>
      </c>
      <c r="H85" s="164">
        <f>H86</f>
        <v>200</v>
      </c>
      <c r="I85" s="88">
        <f>I86</f>
        <v>200</v>
      </c>
    </row>
    <row r="86" spans="1:9" ht="26.25" customHeight="1">
      <c r="A86" s="65" t="s">
        <v>18</v>
      </c>
      <c r="B86" s="8" t="s">
        <v>211</v>
      </c>
      <c r="C86" s="8" t="s">
        <v>50</v>
      </c>
      <c r="D86" s="28" t="s">
        <v>359</v>
      </c>
      <c r="E86" s="88">
        <f>ВЕД!F91</f>
        <v>200</v>
      </c>
      <c r="F86" s="150">
        <f>ВЕД!G91</f>
        <v>0</v>
      </c>
      <c r="G86" s="88">
        <f>ВЕД!H91</f>
        <v>0</v>
      </c>
      <c r="H86" s="164">
        <f>ВЕД!I91</f>
        <v>200</v>
      </c>
      <c r="I86" s="88">
        <f>ВЕД!J91</f>
        <v>200</v>
      </c>
    </row>
    <row r="87" spans="1:9" ht="26.25" customHeight="1" hidden="1">
      <c r="A87" s="65" t="s">
        <v>18</v>
      </c>
      <c r="B87" s="8" t="s">
        <v>212</v>
      </c>
      <c r="C87" s="42"/>
      <c r="D87" s="28" t="s">
        <v>101</v>
      </c>
      <c r="E87" s="88">
        <f t="shared" si="9"/>
        <v>0</v>
      </c>
      <c r="F87" s="150">
        <f t="shared" si="9"/>
        <v>0</v>
      </c>
      <c r="G87" s="88">
        <f t="shared" si="9"/>
        <v>0</v>
      </c>
      <c r="H87" s="164">
        <f t="shared" si="9"/>
        <v>0</v>
      </c>
      <c r="I87" s="88">
        <f t="shared" si="9"/>
        <v>0</v>
      </c>
    </row>
    <row r="88" spans="1:9" ht="12.75" hidden="1">
      <c r="A88" s="65" t="s">
        <v>18</v>
      </c>
      <c r="B88" s="8" t="s">
        <v>213</v>
      </c>
      <c r="C88" s="42"/>
      <c r="D88" s="27" t="s">
        <v>186</v>
      </c>
      <c r="E88" s="88">
        <f t="shared" si="9"/>
        <v>0</v>
      </c>
      <c r="F88" s="150">
        <f t="shared" si="9"/>
        <v>0</v>
      </c>
      <c r="G88" s="88">
        <f t="shared" si="9"/>
        <v>0</v>
      </c>
      <c r="H88" s="164">
        <f t="shared" si="9"/>
        <v>0</v>
      </c>
      <c r="I88" s="88">
        <f t="shared" si="9"/>
        <v>0</v>
      </c>
    </row>
    <row r="89" spans="1:9" ht="33.75" hidden="1">
      <c r="A89" s="65" t="s">
        <v>18</v>
      </c>
      <c r="B89" s="8" t="s">
        <v>214</v>
      </c>
      <c r="C89" s="42"/>
      <c r="D89" s="28" t="s">
        <v>102</v>
      </c>
      <c r="E89" s="88">
        <f>E90</f>
        <v>0</v>
      </c>
      <c r="F89" s="150">
        <f t="shared" si="9"/>
        <v>0</v>
      </c>
      <c r="G89" s="88">
        <f t="shared" si="9"/>
        <v>0</v>
      </c>
      <c r="H89" s="164">
        <f t="shared" si="9"/>
        <v>0</v>
      </c>
      <c r="I89" s="88">
        <f t="shared" si="9"/>
        <v>0</v>
      </c>
    </row>
    <row r="90" spans="1:9" ht="25.5" customHeight="1" hidden="1">
      <c r="A90" s="65" t="s">
        <v>18</v>
      </c>
      <c r="B90" s="8" t="s">
        <v>214</v>
      </c>
      <c r="C90" s="8" t="s">
        <v>50</v>
      </c>
      <c r="D90" s="28" t="s">
        <v>359</v>
      </c>
      <c r="E90" s="88">
        <f>ВЕД!F95</f>
        <v>0</v>
      </c>
      <c r="F90" s="150">
        <f>ВЕД!G95</f>
        <v>0</v>
      </c>
      <c r="G90" s="88">
        <f>ВЕД!H95</f>
        <v>0</v>
      </c>
      <c r="H90" s="164">
        <f>ВЕД!I95</f>
        <v>0</v>
      </c>
      <c r="I90" s="88">
        <f>ВЕД!J95</f>
        <v>0</v>
      </c>
    </row>
    <row r="91" spans="1:9" ht="12.75">
      <c r="A91" s="63" t="s">
        <v>61</v>
      </c>
      <c r="B91" s="14"/>
      <c r="C91" s="14"/>
      <c r="D91" s="29" t="s">
        <v>63</v>
      </c>
      <c r="E91" s="93">
        <f aca="true" t="shared" si="10" ref="E91:I95">E92</f>
        <v>100</v>
      </c>
      <c r="F91" s="173">
        <f t="shared" si="10"/>
        <v>0</v>
      </c>
      <c r="G91" s="93">
        <f t="shared" si="10"/>
        <v>0</v>
      </c>
      <c r="H91" s="213">
        <f t="shared" si="10"/>
        <v>100</v>
      </c>
      <c r="I91" s="93">
        <f t="shared" si="10"/>
        <v>10</v>
      </c>
    </row>
    <row r="92" spans="1:9" ht="35.25" customHeight="1">
      <c r="A92" s="63" t="s">
        <v>61</v>
      </c>
      <c r="B92" s="14" t="s">
        <v>207</v>
      </c>
      <c r="C92" s="14"/>
      <c r="D92" s="26" t="s">
        <v>388</v>
      </c>
      <c r="E92" s="93">
        <f t="shared" si="10"/>
        <v>100</v>
      </c>
      <c r="F92" s="173">
        <f t="shared" si="10"/>
        <v>0</v>
      </c>
      <c r="G92" s="93">
        <f t="shared" si="10"/>
        <v>0</v>
      </c>
      <c r="H92" s="213">
        <f t="shared" si="10"/>
        <v>100</v>
      </c>
      <c r="I92" s="93">
        <f t="shared" si="10"/>
        <v>10</v>
      </c>
    </row>
    <row r="93" spans="1:9" ht="12.75">
      <c r="A93" s="63" t="s">
        <v>61</v>
      </c>
      <c r="B93" s="14" t="s">
        <v>215</v>
      </c>
      <c r="C93" s="14"/>
      <c r="D93" s="124" t="s">
        <v>62</v>
      </c>
      <c r="E93" s="93">
        <f t="shared" si="10"/>
        <v>100</v>
      </c>
      <c r="F93" s="173">
        <f t="shared" si="10"/>
        <v>0</v>
      </c>
      <c r="G93" s="93">
        <f t="shared" si="10"/>
        <v>0</v>
      </c>
      <c r="H93" s="213">
        <f t="shared" si="10"/>
        <v>100</v>
      </c>
      <c r="I93" s="93">
        <f t="shared" si="10"/>
        <v>10</v>
      </c>
    </row>
    <row r="94" spans="1:9" ht="22.5">
      <c r="A94" s="64" t="s">
        <v>61</v>
      </c>
      <c r="B94" s="8" t="s">
        <v>216</v>
      </c>
      <c r="C94" s="8"/>
      <c r="D94" s="28" t="s">
        <v>106</v>
      </c>
      <c r="E94" s="92">
        <f>E95</f>
        <v>100</v>
      </c>
      <c r="F94" s="172">
        <f t="shared" si="10"/>
        <v>0</v>
      </c>
      <c r="G94" s="92">
        <f t="shared" si="10"/>
        <v>0</v>
      </c>
      <c r="H94" s="108">
        <f t="shared" si="10"/>
        <v>100</v>
      </c>
      <c r="I94" s="92">
        <f t="shared" si="10"/>
        <v>10</v>
      </c>
    </row>
    <row r="95" spans="1:9" ht="12.75">
      <c r="A95" s="64" t="s">
        <v>61</v>
      </c>
      <c r="B95" s="8" t="s">
        <v>217</v>
      </c>
      <c r="C95" s="8"/>
      <c r="D95" s="27" t="s">
        <v>186</v>
      </c>
      <c r="E95" s="92">
        <f>E96</f>
        <v>100</v>
      </c>
      <c r="F95" s="172">
        <f t="shared" si="10"/>
        <v>0</v>
      </c>
      <c r="G95" s="92">
        <f t="shared" si="10"/>
        <v>0</v>
      </c>
      <c r="H95" s="108">
        <f t="shared" si="10"/>
        <v>100</v>
      </c>
      <c r="I95" s="92">
        <f t="shared" si="10"/>
        <v>10</v>
      </c>
    </row>
    <row r="96" spans="1:9" ht="22.5">
      <c r="A96" s="64" t="s">
        <v>61</v>
      </c>
      <c r="B96" s="8" t="s">
        <v>218</v>
      </c>
      <c r="C96" s="8"/>
      <c r="D96" s="28" t="s">
        <v>107</v>
      </c>
      <c r="E96" s="92">
        <f>E97</f>
        <v>100</v>
      </c>
      <c r="F96" s="172">
        <f>F97</f>
        <v>0</v>
      </c>
      <c r="G96" s="92">
        <f>G97</f>
        <v>0</v>
      </c>
      <c r="H96" s="108">
        <f>H97</f>
        <v>100</v>
      </c>
      <c r="I96" s="92">
        <f>I97</f>
        <v>10</v>
      </c>
    </row>
    <row r="97" spans="1:9" ht="27" customHeight="1">
      <c r="A97" s="64" t="s">
        <v>61</v>
      </c>
      <c r="B97" s="8" t="s">
        <v>218</v>
      </c>
      <c r="C97" s="8" t="s">
        <v>50</v>
      </c>
      <c r="D97" s="28" t="s">
        <v>359</v>
      </c>
      <c r="E97" s="92">
        <f>ВЕД!F102</f>
        <v>100</v>
      </c>
      <c r="F97" s="172">
        <f>ВЕД!G102</f>
        <v>0</v>
      </c>
      <c r="G97" s="92">
        <f>ВЕД!H102</f>
        <v>0</v>
      </c>
      <c r="H97" s="108">
        <f>ВЕД!I102</f>
        <v>100</v>
      </c>
      <c r="I97" s="92">
        <f>ВЕД!J102</f>
        <v>10</v>
      </c>
    </row>
    <row r="98" spans="1:9" ht="22.5" hidden="1">
      <c r="A98" s="63" t="s">
        <v>64</v>
      </c>
      <c r="B98" s="8"/>
      <c r="C98" s="8"/>
      <c r="D98" s="29" t="s">
        <v>65</v>
      </c>
      <c r="E98" s="92">
        <f aca="true" t="shared" si="11" ref="E98:G104">E99</f>
        <v>0</v>
      </c>
      <c r="F98" s="98" t="e">
        <f t="shared" si="11"/>
        <v>#REF!</v>
      </c>
      <c r="G98" s="99" t="e">
        <f t="shared" si="11"/>
        <v>#REF!</v>
      </c>
      <c r="H98" s="96"/>
      <c r="I98" s="97"/>
    </row>
    <row r="99" spans="1:9" ht="33.75" hidden="1">
      <c r="A99" s="63" t="s">
        <v>64</v>
      </c>
      <c r="B99" s="14" t="s">
        <v>207</v>
      </c>
      <c r="C99" s="14"/>
      <c r="D99" s="26" t="s">
        <v>161</v>
      </c>
      <c r="E99" s="92">
        <f t="shared" si="11"/>
        <v>0</v>
      </c>
      <c r="F99" s="98" t="e">
        <f t="shared" si="11"/>
        <v>#REF!</v>
      </c>
      <c r="G99" s="99" t="e">
        <f t="shared" si="11"/>
        <v>#REF!</v>
      </c>
      <c r="H99" s="96"/>
      <c r="I99" s="97"/>
    </row>
    <row r="100" spans="1:9" ht="22.5" hidden="1">
      <c r="A100" s="65" t="s">
        <v>64</v>
      </c>
      <c r="B100" s="8" t="s">
        <v>219</v>
      </c>
      <c r="C100" s="8"/>
      <c r="D100" s="46" t="s">
        <v>103</v>
      </c>
      <c r="E100" s="88">
        <f t="shared" si="11"/>
        <v>0</v>
      </c>
      <c r="F100" s="101" t="e">
        <f t="shared" si="11"/>
        <v>#REF!</v>
      </c>
      <c r="G100" s="102" t="e">
        <f t="shared" si="11"/>
        <v>#REF!</v>
      </c>
      <c r="H100" s="96"/>
      <c r="I100" s="97"/>
    </row>
    <row r="101" spans="1:9" ht="22.5" hidden="1">
      <c r="A101" s="65" t="s">
        <v>64</v>
      </c>
      <c r="B101" s="8" t="s">
        <v>220</v>
      </c>
      <c r="C101" s="42"/>
      <c r="D101" s="28" t="s">
        <v>104</v>
      </c>
      <c r="E101" s="88">
        <f t="shared" si="11"/>
        <v>0</v>
      </c>
      <c r="F101" s="101" t="e">
        <f t="shared" si="11"/>
        <v>#REF!</v>
      </c>
      <c r="G101" s="102" t="e">
        <f t="shared" si="11"/>
        <v>#REF!</v>
      </c>
      <c r="H101" s="96"/>
      <c r="I101" s="97"/>
    </row>
    <row r="102" spans="1:9" ht="12.75" hidden="1">
      <c r="A102" s="65" t="s">
        <v>64</v>
      </c>
      <c r="B102" s="8" t="s">
        <v>221</v>
      </c>
      <c r="C102" s="42"/>
      <c r="D102" s="27" t="s">
        <v>186</v>
      </c>
      <c r="E102" s="88">
        <f t="shared" si="11"/>
        <v>0</v>
      </c>
      <c r="F102" s="101" t="e">
        <f t="shared" si="11"/>
        <v>#REF!</v>
      </c>
      <c r="G102" s="102" t="e">
        <f t="shared" si="11"/>
        <v>#REF!</v>
      </c>
      <c r="H102" s="96"/>
      <c r="I102" s="97"/>
    </row>
    <row r="103" spans="1:9" ht="12.75" hidden="1">
      <c r="A103" s="65" t="s">
        <v>64</v>
      </c>
      <c r="B103" s="8" t="s">
        <v>222</v>
      </c>
      <c r="C103" s="42"/>
      <c r="D103" s="46" t="s">
        <v>105</v>
      </c>
      <c r="E103" s="88">
        <f t="shared" si="11"/>
        <v>0</v>
      </c>
      <c r="F103" s="101" t="e">
        <f t="shared" si="11"/>
        <v>#REF!</v>
      </c>
      <c r="G103" s="102" t="e">
        <f t="shared" si="11"/>
        <v>#REF!</v>
      </c>
      <c r="H103" s="96"/>
      <c r="I103" s="97"/>
    </row>
    <row r="104" spans="1:9" ht="12.75" hidden="1">
      <c r="A104" s="65" t="s">
        <v>64</v>
      </c>
      <c r="B104" s="8" t="s">
        <v>223</v>
      </c>
      <c r="C104" s="42"/>
      <c r="D104" s="28" t="s">
        <v>58</v>
      </c>
      <c r="E104" s="88">
        <f t="shared" si="11"/>
        <v>0</v>
      </c>
      <c r="F104" s="101" t="e">
        <f t="shared" si="11"/>
        <v>#REF!</v>
      </c>
      <c r="G104" s="102" t="e">
        <f t="shared" si="11"/>
        <v>#REF!</v>
      </c>
      <c r="H104" s="96"/>
      <c r="I104" s="97"/>
    </row>
    <row r="105" spans="1:9" ht="0.75" customHeight="1">
      <c r="A105" s="65" t="s">
        <v>64</v>
      </c>
      <c r="B105" s="8" t="s">
        <v>223</v>
      </c>
      <c r="C105" s="8" t="s">
        <v>50</v>
      </c>
      <c r="D105" s="28" t="s">
        <v>51</v>
      </c>
      <c r="E105" s="88">
        <f>ВЕД!F110</f>
        <v>0</v>
      </c>
      <c r="F105" s="101" t="e">
        <f>#REF!</f>
        <v>#REF!</v>
      </c>
      <c r="G105" s="102" t="e">
        <f>#REF!</f>
        <v>#REF!</v>
      </c>
      <c r="H105" s="96"/>
      <c r="I105" s="97"/>
    </row>
    <row r="106" spans="1:9" ht="12.75">
      <c r="A106" s="62" t="s">
        <v>19</v>
      </c>
      <c r="B106" s="14"/>
      <c r="C106" s="14"/>
      <c r="D106" s="26" t="s">
        <v>24</v>
      </c>
      <c r="E106" s="79">
        <f>E107+E115</f>
        <v>8924.9</v>
      </c>
      <c r="F106" s="193">
        <f>F107+F115</f>
        <v>0</v>
      </c>
      <c r="G106" s="79">
        <f>G107+G115</f>
        <v>0</v>
      </c>
      <c r="H106" s="212">
        <f>H107+H115</f>
        <v>13152.1</v>
      </c>
      <c r="I106" s="79">
        <f>I107+I115</f>
        <v>13171.11</v>
      </c>
    </row>
    <row r="107" spans="1:9" ht="12.75">
      <c r="A107" s="62" t="s">
        <v>20</v>
      </c>
      <c r="B107" s="14"/>
      <c r="C107" s="14"/>
      <c r="D107" s="26" t="s">
        <v>25</v>
      </c>
      <c r="E107" s="79">
        <f>E108</f>
        <v>618</v>
      </c>
      <c r="F107" s="193">
        <f aca="true" t="shared" si="12" ref="F107:I111">F108</f>
        <v>0</v>
      </c>
      <c r="G107" s="79">
        <f t="shared" si="12"/>
        <v>0</v>
      </c>
      <c r="H107" s="212">
        <f t="shared" si="12"/>
        <v>594</v>
      </c>
      <c r="I107" s="79">
        <f t="shared" si="12"/>
        <v>594</v>
      </c>
    </row>
    <row r="108" spans="1:9" ht="33.75">
      <c r="A108" s="62" t="s">
        <v>20</v>
      </c>
      <c r="B108" s="14" t="s">
        <v>224</v>
      </c>
      <c r="C108" s="14"/>
      <c r="D108" s="29" t="s">
        <v>389</v>
      </c>
      <c r="E108" s="93">
        <f>E109</f>
        <v>618</v>
      </c>
      <c r="F108" s="173">
        <f t="shared" si="12"/>
        <v>0</v>
      </c>
      <c r="G108" s="93">
        <f t="shared" si="12"/>
        <v>0</v>
      </c>
      <c r="H108" s="213">
        <f t="shared" si="12"/>
        <v>594</v>
      </c>
      <c r="I108" s="93">
        <f t="shared" si="12"/>
        <v>594</v>
      </c>
    </row>
    <row r="109" spans="1:9" ht="21.75">
      <c r="A109" s="62" t="s">
        <v>20</v>
      </c>
      <c r="B109" s="14" t="s">
        <v>225</v>
      </c>
      <c r="C109" s="14"/>
      <c r="D109" s="124" t="s">
        <v>3</v>
      </c>
      <c r="E109" s="93">
        <f>E110</f>
        <v>618</v>
      </c>
      <c r="F109" s="173">
        <f t="shared" si="12"/>
        <v>0</v>
      </c>
      <c r="G109" s="93">
        <f t="shared" si="12"/>
        <v>0</v>
      </c>
      <c r="H109" s="213">
        <f t="shared" si="12"/>
        <v>594</v>
      </c>
      <c r="I109" s="93">
        <f t="shared" si="12"/>
        <v>594</v>
      </c>
    </row>
    <row r="110" spans="1:9" ht="12.75">
      <c r="A110" s="65" t="s">
        <v>20</v>
      </c>
      <c r="B110" s="8" t="s">
        <v>226</v>
      </c>
      <c r="C110" s="8"/>
      <c r="D110" s="28" t="s">
        <v>108</v>
      </c>
      <c r="E110" s="92">
        <f>E111</f>
        <v>618</v>
      </c>
      <c r="F110" s="172">
        <f t="shared" si="12"/>
        <v>0</v>
      </c>
      <c r="G110" s="92">
        <f t="shared" si="12"/>
        <v>0</v>
      </c>
      <c r="H110" s="108">
        <f t="shared" si="12"/>
        <v>594</v>
      </c>
      <c r="I110" s="92">
        <f t="shared" si="12"/>
        <v>594</v>
      </c>
    </row>
    <row r="111" spans="1:9" ht="12.75">
      <c r="A111" s="65" t="s">
        <v>20</v>
      </c>
      <c r="B111" s="8" t="s">
        <v>227</v>
      </c>
      <c r="C111" s="8"/>
      <c r="D111" s="27" t="s">
        <v>186</v>
      </c>
      <c r="E111" s="92">
        <f>E112</f>
        <v>618</v>
      </c>
      <c r="F111" s="172">
        <f t="shared" si="12"/>
        <v>0</v>
      </c>
      <c r="G111" s="92">
        <f t="shared" si="12"/>
        <v>0</v>
      </c>
      <c r="H111" s="108">
        <f t="shared" si="12"/>
        <v>594</v>
      </c>
      <c r="I111" s="92">
        <f t="shared" si="12"/>
        <v>594</v>
      </c>
    </row>
    <row r="112" spans="1:9" ht="33.75">
      <c r="A112" s="65" t="s">
        <v>20</v>
      </c>
      <c r="B112" s="8" t="s">
        <v>228</v>
      </c>
      <c r="C112" s="8"/>
      <c r="D112" s="28" t="s">
        <v>176</v>
      </c>
      <c r="E112" s="92">
        <f>E113+E114</f>
        <v>618</v>
      </c>
      <c r="F112" s="172">
        <f>F113+F114</f>
        <v>0</v>
      </c>
      <c r="G112" s="92">
        <f>G113+G114</f>
        <v>0</v>
      </c>
      <c r="H112" s="108">
        <f>H113+H114</f>
        <v>594</v>
      </c>
      <c r="I112" s="92">
        <f>I113+I114</f>
        <v>594</v>
      </c>
    </row>
    <row r="113" spans="1:9" ht="12.75">
      <c r="A113" s="65" t="s">
        <v>20</v>
      </c>
      <c r="B113" s="8" t="s">
        <v>228</v>
      </c>
      <c r="C113" s="8" t="s">
        <v>53</v>
      </c>
      <c r="D113" s="28" t="s">
        <v>54</v>
      </c>
      <c r="E113" s="92">
        <f>ВЕД!F118</f>
        <v>0</v>
      </c>
      <c r="F113" s="172">
        <f>ВЕД!G118</f>
        <v>0</v>
      </c>
      <c r="G113" s="92">
        <f>ВЕД!H118</f>
        <v>0</v>
      </c>
      <c r="H113" s="108">
        <f>ВЕД!I118</f>
        <v>0</v>
      </c>
      <c r="I113" s="92">
        <f>ВЕД!J118</f>
        <v>0</v>
      </c>
    </row>
    <row r="114" spans="1:9" ht="24.75" customHeight="1">
      <c r="A114" s="65" t="s">
        <v>20</v>
      </c>
      <c r="B114" s="8" t="s">
        <v>228</v>
      </c>
      <c r="C114" s="8" t="s">
        <v>50</v>
      </c>
      <c r="D114" s="28" t="s">
        <v>359</v>
      </c>
      <c r="E114" s="92">
        <f>ВЕД!F120</f>
        <v>618</v>
      </c>
      <c r="F114" s="172">
        <f>ВЕД!G120</f>
        <v>0</v>
      </c>
      <c r="G114" s="92">
        <f>ВЕД!H120</f>
        <v>0</v>
      </c>
      <c r="H114" s="108">
        <f>ВЕД!I120</f>
        <v>594</v>
      </c>
      <c r="I114" s="92">
        <f>ВЕД!J120</f>
        <v>594</v>
      </c>
    </row>
    <row r="115" spans="1:9" ht="12.75">
      <c r="A115" s="62" t="s">
        <v>42</v>
      </c>
      <c r="B115" s="14"/>
      <c r="C115" s="14"/>
      <c r="D115" s="29" t="s">
        <v>43</v>
      </c>
      <c r="E115" s="93">
        <f>E116+E128+E166+E160</f>
        <v>8306.9</v>
      </c>
      <c r="F115" s="173">
        <f>F116+F128+F166+F160</f>
        <v>0</v>
      </c>
      <c r="G115" s="93">
        <f>G116+G128+G166+G160</f>
        <v>0</v>
      </c>
      <c r="H115" s="213">
        <f>H116+H128+H166+H160</f>
        <v>12558.1</v>
      </c>
      <c r="I115" s="93">
        <f>I116+I128+I166+I160</f>
        <v>12577.11</v>
      </c>
    </row>
    <row r="116" spans="1:9" ht="33.75" hidden="1">
      <c r="A116" s="62" t="s">
        <v>42</v>
      </c>
      <c r="B116" s="14" t="s">
        <v>56</v>
      </c>
      <c r="C116" s="14"/>
      <c r="D116" s="29" t="s">
        <v>163</v>
      </c>
      <c r="E116" s="93">
        <f aca="true" t="shared" si="13" ref="E116:G122">E117</f>
        <v>0</v>
      </c>
      <c r="F116" s="94">
        <f t="shared" si="13"/>
        <v>0</v>
      </c>
      <c r="G116" s="95">
        <f t="shared" si="13"/>
        <v>0</v>
      </c>
      <c r="H116" s="96"/>
      <c r="I116" s="97"/>
    </row>
    <row r="117" spans="1:9" ht="12.75" hidden="1">
      <c r="A117" s="65" t="s">
        <v>42</v>
      </c>
      <c r="B117" s="8" t="s">
        <v>66</v>
      </c>
      <c r="C117" s="8"/>
      <c r="D117" s="44" t="s">
        <v>67</v>
      </c>
      <c r="E117" s="92">
        <f>E118+E124</f>
        <v>0</v>
      </c>
      <c r="F117" s="98">
        <f>F118+F124</f>
        <v>0</v>
      </c>
      <c r="G117" s="99">
        <f>G118+G124</f>
        <v>0</v>
      </c>
      <c r="H117" s="96"/>
      <c r="I117" s="97"/>
    </row>
    <row r="118" spans="1:9" ht="12.75" hidden="1">
      <c r="A118" s="65" t="s">
        <v>42</v>
      </c>
      <c r="B118" s="8" t="s">
        <v>68</v>
      </c>
      <c r="C118" s="8"/>
      <c r="D118" s="27" t="s">
        <v>58</v>
      </c>
      <c r="E118" s="92">
        <f t="shared" si="13"/>
        <v>0</v>
      </c>
      <c r="F118" s="98">
        <f t="shared" si="13"/>
        <v>0</v>
      </c>
      <c r="G118" s="99">
        <f t="shared" si="13"/>
        <v>0</v>
      </c>
      <c r="H118" s="96"/>
      <c r="I118" s="97"/>
    </row>
    <row r="119" spans="1:9" ht="22.5" hidden="1">
      <c r="A119" s="65" t="s">
        <v>42</v>
      </c>
      <c r="B119" s="8" t="s">
        <v>111</v>
      </c>
      <c r="C119" s="8"/>
      <c r="D119" s="27" t="s">
        <v>109</v>
      </c>
      <c r="E119" s="92">
        <f t="shared" si="13"/>
        <v>0</v>
      </c>
      <c r="F119" s="98">
        <f t="shared" si="13"/>
        <v>0</v>
      </c>
      <c r="G119" s="99">
        <f t="shared" si="13"/>
        <v>0</v>
      </c>
      <c r="H119" s="96"/>
      <c r="I119" s="97"/>
    </row>
    <row r="120" spans="1:9" ht="22.5" hidden="1">
      <c r="A120" s="65" t="s">
        <v>42</v>
      </c>
      <c r="B120" s="8" t="s">
        <v>112</v>
      </c>
      <c r="C120" s="8"/>
      <c r="D120" s="27" t="s">
        <v>110</v>
      </c>
      <c r="E120" s="92">
        <f t="shared" si="13"/>
        <v>0</v>
      </c>
      <c r="F120" s="98">
        <f t="shared" si="13"/>
        <v>0</v>
      </c>
      <c r="G120" s="99">
        <f t="shared" si="13"/>
        <v>0</v>
      </c>
      <c r="H120" s="96"/>
      <c r="I120" s="97"/>
    </row>
    <row r="121" spans="1:9" ht="22.5" hidden="1">
      <c r="A121" s="65" t="s">
        <v>42</v>
      </c>
      <c r="B121" s="8" t="s">
        <v>112</v>
      </c>
      <c r="C121" s="8" t="s">
        <v>50</v>
      </c>
      <c r="D121" s="28" t="s">
        <v>51</v>
      </c>
      <c r="E121" s="92">
        <f t="shared" si="13"/>
        <v>0</v>
      </c>
      <c r="F121" s="98">
        <f t="shared" si="13"/>
        <v>0</v>
      </c>
      <c r="G121" s="99">
        <f t="shared" si="13"/>
        <v>0</v>
      </c>
      <c r="H121" s="96"/>
      <c r="I121" s="97"/>
    </row>
    <row r="122" spans="1:9" ht="22.5" hidden="1">
      <c r="A122" s="65" t="s">
        <v>42</v>
      </c>
      <c r="B122" s="8" t="s">
        <v>112</v>
      </c>
      <c r="C122" s="8" t="s">
        <v>49</v>
      </c>
      <c r="D122" s="28" t="s">
        <v>52</v>
      </c>
      <c r="E122" s="92">
        <f t="shared" si="13"/>
        <v>0</v>
      </c>
      <c r="F122" s="98">
        <f t="shared" si="13"/>
        <v>0</v>
      </c>
      <c r="G122" s="99">
        <f t="shared" si="13"/>
        <v>0</v>
      </c>
      <c r="H122" s="96"/>
      <c r="I122" s="97"/>
    </row>
    <row r="123" spans="1:9" ht="22.5" hidden="1">
      <c r="A123" s="65" t="s">
        <v>42</v>
      </c>
      <c r="B123" s="8" t="s">
        <v>112</v>
      </c>
      <c r="C123" s="8" t="s">
        <v>138</v>
      </c>
      <c r="D123" s="60" t="s">
        <v>139</v>
      </c>
      <c r="E123" s="92">
        <f>ВЕД!F129</f>
        <v>0</v>
      </c>
      <c r="F123" s="98">
        <f>ВЕД!G129</f>
        <v>0</v>
      </c>
      <c r="G123" s="99">
        <f>ВЕД!H129</f>
        <v>0</v>
      </c>
      <c r="H123" s="96"/>
      <c r="I123" s="97"/>
    </row>
    <row r="124" spans="1:9" ht="26.25" customHeight="1" hidden="1">
      <c r="A124" s="65" t="s">
        <v>42</v>
      </c>
      <c r="B124" s="8" t="s">
        <v>155</v>
      </c>
      <c r="C124" s="8"/>
      <c r="D124" s="48" t="s">
        <v>156</v>
      </c>
      <c r="E124" s="92">
        <f>E125</f>
        <v>0</v>
      </c>
      <c r="F124" s="98">
        <f aca="true" t="shared" si="14" ref="F124:G126">F125</f>
        <v>0</v>
      </c>
      <c r="G124" s="99">
        <f t="shared" si="14"/>
        <v>0</v>
      </c>
      <c r="H124" s="96"/>
      <c r="I124" s="97"/>
    </row>
    <row r="125" spans="1:9" ht="22.5" hidden="1">
      <c r="A125" s="65" t="s">
        <v>42</v>
      </c>
      <c r="B125" s="8" t="s">
        <v>155</v>
      </c>
      <c r="C125" s="8" t="s">
        <v>50</v>
      </c>
      <c r="D125" s="28" t="s">
        <v>51</v>
      </c>
      <c r="E125" s="92">
        <f>E126</f>
        <v>0</v>
      </c>
      <c r="F125" s="98">
        <f t="shared" si="14"/>
        <v>0</v>
      </c>
      <c r="G125" s="99">
        <f t="shared" si="14"/>
        <v>0</v>
      </c>
      <c r="H125" s="96"/>
      <c r="I125" s="97"/>
    </row>
    <row r="126" spans="1:9" ht="22.5" hidden="1">
      <c r="A126" s="65" t="s">
        <v>42</v>
      </c>
      <c r="B126" s="8" t="s">
        <v>155</v>
      </c>
      <c r="C126" s="8" t="s">
        <v>49</v>
      </c>
      <c r="D126" s="28" t="s">
        <v>52</v>
      </c>
      <c r="E126" s="92">
        <f>E127</f>
        <v>0</v>
      </c>
      <c r="F126" s="98">
        <f t="shared" si="14"/>
        <v>0</v>
      </c>
      <c r="G126" s="99">
        <f t="shared" si="14"/>
        <v>0</v>
      </c>
      <c r="H126" s="96"/>
      <c r="I126" s="97"/>
    </row>
    <row r="127" spans="1:9" ht="22.5" hidden="1">
      <c r="A127" s="65" t="s">
        <v>42</v>
      </c>
      <c r="B127" s="8" t="s">
        <v>155</v>
      </c>
      <c r="C127" s="8" t="s">
        <v>138</v>
      </c>
      <c r="D127" s="60" t="s">
        <v>139</v>
      </c>
      <c r="E127" s="92">
        <f>ВЕД!F133</f>
        <v>0</v>
      </c>
      <c r="F127" s="98">
        <f>ВЕД!G133</f>
        <v>0</v>
      </c>
      <c r="G127" s="99">
        <f>ВЕД!H133</f>
        <v>0</v>
      </c>
      <c r="H127" s="96"/>
      <c r="I127" s="97"/>
    </row>
    <row r="128" spans="1:9" ht="33.75">
      <c r="A128" s="62" t="s">
        <v>42</v>
      </c>
      <c r="B128" s="14" t="s">
        <v>224</v>
      </c>
      <c r="C128" s="14"/>
      <c r="D128" s="29" t="s">
        <v>390</v>
      </c>
      <c r="E128" s="93">
        <f>E129+E155</f>
        <v>2889.5999999999995</v>
      </c>
      <c r="F128" s="173">
        <f>F129+F155</f>
        <v>0</v>
      </c>
      <c r="G128" s="93">
        <f>G129+G155</f>
        <v>0</v>
      </c>
      <c r="H128" s="213">
        <f>H129+H155</f>
        <v>5896.700000000001</v>
      </c>
      <c r="I128" s="93">
        <f>I129+I155</f>
        <v>5892.3099999999995</v>
      </c>
    </row>
    <row r="129" spans="1:9" ht="32.25">
      <c r="A129" s="62" t="s">
        <v>42</v>
      </c>
      <c r="B129" s="14" t="s">
        <v>229</v>
      </c>
      <c r="C129" s="14"/>
      <c r="D129" s="124" t="s">
        <v>4</v>
      </c>
      <c r="E129" s="93">
        <f>E130+E144+E148</f>
        <v>2889.5999999999995</v>
      </c>
      <c r="F129" s="173">
        <f>F130+F144+F148</f>
        <v>0</v>
      </c>
      <c r="G129" s="93">
        <f>G130+G144+G148</f>
        <v>0</v>
      </c>
      <c r="H129" s="213">
        <f>H130+H144+H148</f>
        <v>5896.700000000001</v>
      </c>
      <c r="I129" s="93">
        <f>I130+I144+I148</f>
        <v>5892.3099999999995</v>
      </c>
    </row>
    <row r="130" spans="1:9" ht="12.75">
      <c r="A130" s="65" t="s">
        <v>42</v>
      </c>
      <c r="B130" s="8" t="s">
        <v>230</v>
      </c>
      <c r="C130" s="8"/>
      <c r="D130" s="44" t="s">
        <v>115</v>
      </c>
      <c r="E130" s="92">
        <f>E131+E141+E138</f>
        <v>2518.3999999999996</v>
      </c>
      <c r="F130" s="172">
        <f>F131+F141+F138</f>
        <v>0</v>
      </c>
      <c r="G130" s="92">
        <f>G131+G141+G138</f>
        <v>0</v>
      </c>
      <c r="H130" s="108">
        <f>H131+H141+H138</f>
        <v>5508.1</v>
      </c>
      <c r="I130" s="92">
        <f>I131+I141+I138</f>
        <v>5892.3099999999995</v>
      </c>
    </row>
    <row r="131" spans="1:9" ht="12.75">
      <c r="A131" s="65" t="s">
        <v>42</v>
      </c>
      <c r="B131" s="8" t="s">
        <v>231</v>
      </c>
      <c r="C131" s="8"/>
      <c r="D131" s="27" t="s">
        <v>186</v>
      </c>
      <c r="E131" s="92">
        <f>E132+E134+E136</f>
        <v>2518.3999999999996</v>
      </c>
      <c r="F131" s="172">
        <f>F132+F134+F136</f>
        <v>0</v>
      </c>
      <c r="G131" s="92">
        <f>G132+G134+G136</f>
        <v>0</v>
      </c>
      <c r="H131" s="108">
        <f>H132+H134+H136</f>
        <v>5508.1</v>
      </c>
      <c r="I131" s="92">
        <f>I132+I134+I136</f>
        <v>5892.3099999999995</v>
      </c>
    </row>
    <row r="132" spans="1:9" ht="22.5">
      <c r="A132" s="65" t="s">
        <v>42</v>
      </c>
      <c r="B132" s="8" t="s">
        <v>232</v>
      </c>
      <c r="C132" s="8"/>
      <c r="D132" s="27" t="s">
        <v>123</v>
      </c>
      <c r="E132" s="92">
        <f>E133</f>
        <v>998.8</v>
      </c>
      <c r="F132" s="172">
        <f>F133</f>
        <v>0</v>
      </c>
      <c r="G132" s="92">
        <f>G133</f>
        <v>0</v>
      </c>
      <c r="H132" s="108">
        <f>H133</f>
        <v>1045.8</v>
      </c>
      <c r="I132" s="92">
        <f>I133</f>
        <v>1091.8</v>
      </c>
    </row>
    <row r="133" spans="1:9" ht="25.5" customHeight="1">
      <c r="A133" s="65" t="s">
        <v>42</v>
      </c>
      <c r="B133" s="8" t="s">
        <v>232</v>
      </c>
      <c r="C133" s="8" t="s">
        <v>50</v>
      </c>
      <c r="D133" s="28" t="s">
        <v>359</v>
      </c>
      <c r="E133" s="92">
        <f>ВЕД!F139</f>
        <v>998.8</v>
      </c>
      <c r="F133" s="172">
        <f>ВЕД!G139</f>
        <v>0</v>
      </c>
      <c r="G133" s="92">
        <f>ВЕД!H139</f>
        <v>0</v>
      </c>
      <c r="H133" s="108">
        <f>ВЕД!I139</f>
        <v>1045.8</v>
      </c>
      <c r="I133" s="92">
        <f>ВЕД!J139</f>
        <v>1091.8</v>
      </c>
    </row>
    <row r="134" spans="1:9" ht="22.5" customHeight="1">
      <c r="A134" s="65" t="s">
        <v>42</v>
      </c>
      <c r="B134" s="8" t="s">
        <v>238</v>
      </c>
      <c r="C134" s="8"/>
      <c r="D134" s="27" t="s">
        <v>129</v>
      </c>
      <c r="E134" s="92">
        <f>E135</f>
        <v>1519.6</v>
      </c>
      <c r="F134" s="172">
        <f>F135</f>
        <v>0</v>
      </c>
      <c r="G134" s="92">
        <f>G135</f>
        <v>0</v>
      </c>
      <c r="H134" s="108">
        <f>H135</f>
        <v>1590.9</v>
      </c>
      <c r="I134" s="92">
        <f>I135</f>
        <v>1660.9</v>
      </c>
    </row>
    <row r="135" spans="1:9" ht="25.5" customHeight="1">
      <c r="A135" s="65" t="s">
        <v>42</v>
      </c>
      <c r="B135" s="8" t="s">
        <v>238</v>
      </c>
      <c r="C135" s="8" t="s">
        <v>50</v>
      </c>
      <c r="D135" s="28" t="s">
        <v>359</v>
      </c>
      <c r="E135" s="92">
        <f>ВЕД!F148</f>
        <v>1519.6</v>
      </c>
      <c r="F135" s="172">
        <f>ВЕД!G148</f>
        <v>0</v>
      </c>
      <c r="G135" s="92">
        <f>ВЕД!H148</f>
        <v>0</v>
      </c>
      <c r="H135" s="108">
        <f>ВЕД!I148</f>
        <v>1590.9</v>
      </c>
      <c r="I135" s="92">
        <f>ВЕД!J148</f>
        <v>1660.9</v>
      </c>
    </row>
    <row r="136" spans="1:9" ht="12.75" customHeight="1">
      <c r="A136" s="65" t="s">
        <v>42</v>
      </c>
      <c r="B136" s="8" t="s">
        <v>440</v>
      </c>
      <c r="C136" s="8"/>
      <c r="D136" s="27" t="s">
        <v>441</v>
      </c>
      <c r="E136" s="92">
        <f>E137</f>
        <v>0</v>
      </c>
      <c r="F136" s="172">
        <f>F137</f>
        <v>0</v>
      </c>
      <c r="G136" s="92">
        <f>G137</f>
        <v>0</v>
      </c>
      <c r="H136" s="108">
        <f>H137</f>
        <v>2871.4</v>
      </c>
      <c r="I136" s="92">
        <f>I137</f>
        <v>3139.6099999999997</v>
      </c>
    </row>
    <row r="137" spans="1:9" ht="25.5" customHeight="1">
      <c r="A137" s="65" t="s">
        <v>42</v>
      </c>
      <c r="B137" s="8" t="s">
        <v>440</v>
      </c>
      <c r="C137" s="8" t="s">
        <v>50</v>
      </c>
      <c r="D137" s="28" t="s">
        <v>359</v>
      </c>
      <c r="E137" s="92">
        <f>ВЕД!F150</f>
        <v>0</v>
      </c>
      <c r="F137" s="172">
        <f>ВЕД!G150</f>
        <v>0</v>
      </c>
      <c r="G137" s="92">
        <f>ВЕД!H150</f>
        <v>0</v>
      </c>
      <c r="H137" s="108">
        <f>ВЕД!I150</f>
        <v>2871.4</v>
      </c>
      <c r="I137" s="92">
        <f>ВЕД!J150</f>
        <v>3139.6099999999997</v>
      </c>
    </row>
    <row r="138" spans="1:9" ht="25.5" customHeight="1" hidden="1">
      <c r="A138" s="65" t="s">
        <v>42</v>
      </c>
      <c r="B138" s="8" t="s">
        <v>415</v>
      </c>
      <c r="C138" s="8"/>
      <c r="D138" s="27" t="s">
        <v>287</v>
      </c>
      <c r="E138" s="92">
        <f aca="true" t="shared" si="15" ref="E138:I139">E139</f>
        <v>0</v>
      </c>
      <c r="F138" s="172">
        <f t="shared" si="15"/>
        <v>0</v>
      </c>
      <c r="G138" s="92">
        <f t="shared" si="15"/>
        <v>0</v>
      </c>
      <c r="H138" s="108">
        <f t="shared" si="15"/>
        <v>0</v>
      </c>
      <c r="I138" s="92">
        <f t="shared" si="15"/>
        <v>0</v>
      </c>
    </row>
    <row r="139" spans="1:9" ht="23.25" customHeight="1" hidden="1">
      <c r="A139" s="65" t="s">
        <v>42</v>
      </c>
      <c r="B139" s="8" t="s">
        <v>416</v>
      </c>
      <c r="C139" s="8"/>
      <c r="D139" s="44" t="s">
        <v>417</v>
      </c>
      <c r="E139" s="92">
        <f t="shared" si="15"/>
        <v>0</v>
      </c>
      <c r="F139" s="172">
        <f t="shared" si="15"/>
        <v>0</v>
      </c>
      <c r="G139" s="92">
        <f t="shared" si="15"/>
        <v>0</v>
      </c>
      <c r="H139" s="108">
        <f t="shared" si="15"/>
        <v>0</v>
      </c>
      <c r="I139" s="92">
        <f t="shared" si="15"/>
        <v>0</v>
      </c>
    </row>
    <row r="140" spans="1:9" ht="25.5" customHeight="1" hidden="1">
      <c r="A140" s="65" t="s">
        <v>42</v>
      </c>
      <c r="B140" s="8" t="s">
        <v>416</v>
      </c>
      <c r="C140" s="8" t="s">
        <v>50</v>
      </c>
      <c r="D140" s="27" t="s">
        <v>359</v>
      </c>
      <c r="E140" s="92">
        <f>ВЕД!F153</f>
        <v>0</v>
      </c>
      <c r="F140" s="172">
        <f>ВЕД!G153</f>
        <v>0</v>
      </c>
      <c r="G140" s="92">
        <f>ВЕД!H153</f>
        <v>0</v>
      </c>
      <c r="H140" s="108">
        <f>ВЕД!I153</f>
        <v>0</v>
      </c>
      <c r="I140" s="92">
        <f>ВЕД!J153</f>
        <v>0</v>
      </c>
    </row>
    <row r="141" spans="1:9" ht="34.5" customHeight="1" hidden="1">
      <c r="A141" s="65" t="s">
        <v>42</v>
      </c>
      <c r="B141" s="8" t="s">
        <v>362</v>
      </c>
      <c r="C141" s="8"/>
      <c r="D141" s="27" t="s">
        <v>363</v>
      </c>
      <c r="E141" s="92">
        <f aca="true" t="shared" si="16" ref="E141:I142">E142</f>
        <v>0</v>
      </c>
      <c r="F141" s="172">
        <f t="shared" si="16"/>
        <v>0</v>
      </c>
      <c r="G141" s="92">
        <f t="shared" si="16"/>
        <v>0</v>
      </c>
      <c r="H141" s="108">
        <f t="shared" si="16"/>
        <v>0</v>
      </c>
      <c r="I141" s="92">
        <f t="shared" si="16"/>
        <v>0</v>
      </c>
    </row>
    <row r="142" spans="1:9" ht="22.5" customHeight="1" hidden="1">
      <c r="A142" s="65" t="s">
        <v>42</v>
      </c>
      <c r="B142" s="8" t="s">
        <v>396</v>
      </c>
      <c r="C142" s="8"/>
      <c r="D142" s="44" t="s">
        <v>397</v>
      </c>
      <c r="E142" s="92">
        <f t="shared" si="16"/>
        <v>0</v>
      </c>
      <c r="F142" s="172">
        <f t="shared" si="16"/>
        <v>0</v>
      </c>
      <c r="G142" s="92">
        <f t="shared" si="16"/>
        <v>0</v>
      </c>
      <c r="H142" s="108">
        <f t="shared" si="16"/>
        <v>0</v>
      </c>
      <c r="I142" s="92">
        <f t="shared" si="16"/>
        <v>0</v>
      </c>
    </row>
    <row r="143" spans="1:9" ht="22.5" customHeight="1" hidden="1">
      <c r="A143" s="65" t="s">
        <v>42</v>
      </c>
      <c r="B143" s="8" t="s">
        <v>396</v>
      </c>
      <c r="C143" s="8" t="s">
        <v>50</v>
      </c>
      <c r="D143" s="28" t="s">
        <v>359</v>
      </c>
      <c r="E143" s="92">
        <f>ВЕД!F156</f>
        <v>0</v>
      </c>
      <c r="F143" s="172">
        <f>ВЕД!G156</f>
        <v>0</v>
      </c>
      <c r="G143" s="92">
        <f>ВЕД!H156</f>
        <v>0</v>
      </c>
      <c r="H143" s="108">
        <f>ВЕД!I156</f>
        <v>0</v>
      </c>
      <c r="I143" s="92">
        <f>ВЕД!J156</f>
        <v>0</v>
      </c>
    </row>
    <row r="144" spans="1:9" ht="33.75" customHeight="1">
      <c r="A144" s="65" t="s">
        <v>42</v>
      </c>
      <c r="B144" s="8" t="s">
        <v>276</v>
      </c>
      <c r="C144" s="8"/>
      <c r="D144" s="28" t="s">
        <v>75</v>
      </c>
      <c r="E144" s="92">
        <f aca="true" t="shared" si="17" ref="E144:I145">E145</f>
        <v>371.2</v>
      </c>
      <c r="F144" s="172">
        <f t="shared" si="17"/>
        <v>0</v>
      </c>
      <c r="G144" s="92">
        <f t="shared" si="17"/>
        <v>0</v>
      </c>
      <c r="H144" s="108">
        <f t="shared" si="17"/>
        <v>388.6</v>
      </c>
      <c r="I144" s="92">
        <f t="shared" si="17"/>
        <v>0</v>
      </c>
    </row>
    <row r="145" spans="1:9" ht="16.5" customHeight="1">
      <c r="A145" s="65" t="s">
        <v>42</v>
      </c>
      <c r="B145" s="8" t="s">
        <v>277</v>
      </c>
      <c r="C145" s="8"/>
      <c r="D145" s="27" t="s">
        <v>186</v>
      </c>
      <c r="E145" s="92">
        <f t="shared" si="17"/>
        <v>371.2</v>
      </c>
      <c r="F145" s="172">
        <f t="shared" si="17"/>
        <v>0</v>
      </c>
      <c r="G145" s="92">
        <f t="shared" si="17"/>
        <v>0</v>
      </c>
      <c r="H145" s="108">
        <f t="shared" si="17"/>
        <v>388.6</v>
      </c>
      <c r="I145" s="92">
        <f t="shared" si="17"/>
        <v>0</v>
      </c>
    </row>
    <row r="146" spans="1:9" ht="12.75" customHeight="1">
      <c r="A146" s="65" t="s">
        <v>42</v>
      </c>
      <c r="B146" s="8" t="s">
        <v>301</v>
      </c>
      <c r="C146" s="8"/>
      <c r="D146" s="27" t="s">
        <v>319</v>
      </c>
      <c r="E146" s="92">
        <f>E147</f>
        <v>371.2</v>
      </c>
      <c r="F146" s="172">
        <f>F147</f>
        <v>0</v>
      </c>
      <c r="G146" s="92">
        <f>G147</f>
        <v>0</v>
      </c>
      <c r="H146" s="108">
        <f>H147</f>
        <v>388.6</v>
      </c>
      <c r="I146" s="92">
        <f>I147</f>
        <v>0</v>
      </c>
    </row>
    <row r="147" spans="1:9" ht="15.75" customHeight="1">
      <c r="A147" s="65" t="s">
        <v>42</v>
      </c>
      <c r="B147" s="8" t="s">
        <v>301</v>
      </c>
      <c r="C147" s="8" t="s">
        <v>50</v>
      </c>
      <c r="D147" s="28" t="s">
        <v>51</v>
      </c>
      <c r="E147" s="92">
        <f>ВЕД!F160</f>
        <v>371.2</v>
      </c>
      <c r="F147" s="172">
        <f>ВЕД!G160</f>
        <v>0</v>
      </c>
      <c r="G147" s="92">
        <f>ВЕД!H160</f>
        <v>0</v>
      </c>
      <c r="H147" s="108">
        <f>ВЕД!I160</f>
        <v>388.6</v>
      </c>
      <c r="I147" s="92">
        <f>ВЕД!J160</f>
        <v>0</v>
      </c>
    </row>
    <row r="148" spans="1:9" ht="21.75" customHeight="1" hidden="1">
      <c r="A148" s="65" t="s">
        <v>42</v>
      </c>
      <c r="B148" s="8" t="s">
        <v>420</v>
      </c>
      <c r="C148" s="8"/>
      <c r="D148" s="27" t="s">
        <v>418</v>
      </c>
      <c r="E148" s="92">
        <f>E152+E149</f>
        <v>0</v>
      </c>
      <c r="F148" s="172">
        <f>F152+F149</f>
        <v>0</v>
      </c>
      <c r="G148" s="92">
        <f>G152+G149</f>
        <v>0</v>
      </c>
      <c r="H148" s="108">
        <f>H152+H149</f>
        <v>0</v>
      </c>
      <c r="I148" s="92">
        <f>I152+I149</f>
        <v>0</v>
      </c>
    </row>
    <row r="149" spans="1:9" ht="21.75" customHeight="1" hidden="1">
      <c r="A149" s="65" t="s">
        <v>42</v>
      </c>
      <c r="B149" s="8" t="s">
        <v>437</v>
      </c>
      <c r="C149" s="8"/>
      <c r="D149" s="27" t="s">
        <v>287</v>
      </c>
      <c r="E149" s="92">
        <f aca="true" t="shared" si="18" ref="E149:I150">E150</f>
        <v>0</v>
      </c>
      <c r="F149" s="172">
        <f t="shared" si="18"/>
        <v>0</v>
      </c>
      <c r="G149" s="92">
        <f t="shared" si="18"/>
        <v>0</v>
      </c>
      <c r="H149" s="108">
        <f t="shared" si="18"/>
        <v>0</v>
      </c>
      <c r="I149" s="92">
        <f t="shared" si="18"/>
        <v>0</v>
      </c>
    </row>
    <row r="150" spans="1:9" ht="35.25" customHeight="1" hidden="1">
      <c r="A150" s="65" t="s">
        <v>42</v>
      </c>
      <c r="B150" s="8" t="s">
        <v>438</v>
      </c>
      <c r="C150" s="8"/>
      <c r="D150" s="44" t="s">
        <v>439</v>
      </c>
      <c r="E150" s="92">
        <f t="shared" si="18"/>
        <v>0</v>
      </c>
      <c r="F150" s="172">
        <f t="shared" si="18"/>
        <v>0</v>
      </c>
      <c r="G150" s="92">
        <f t="shared" si="18"/>
        <v>0</v>
      </c>
      <c r="H150" s="108">
        <f t="shared" si="18"/>
        <v>0</v>
      </c>
      <c r="I150" s="92">
        <f t="shared" si="18"/>
        <v>0</v>
      </c>
    </row>
    <row r="151" spans="1:9" ht="21.75" customHeight="1" hidden="1">
      <c r="A151" s="65" t="s">
        <v>42</v>
      </c>
      <c r="B151" s="8" t="s">
        <v>438</v>
      </c>
      <c r="C151" s="8" t="s">
        <v>50</v>
      </c>
      <c r="D151" s="28" t="s">
        <v>51</v>
      </c>
      <c r="E151" s="92">
        <f>ВЕД!F164</f>
        <v>0</v>
      </c>
      <c r="F151" s="172">
        <f>ВЕД!G164</f>
        <v>0</v>
      </c>
      <c r="G151" s="92">
        <f>ВЕД!H164</f>
        <v>0</v>
      </c>
      <c r="H151" s="108">
        <f>ВЕД!I164</f>
        <v>0</v>
      </c>
      <c r="I151" s="92">
        <f>ВЕД!J164</f>
        <v>0</v>
      </c>
    </row>
    <row r="152" spans="1:9" ht="33" customHeight="1" hidden="1">
      <c r="A152" s="65" t="s">
        <v>42</v>
      </c>
      <c r="B152" s="8" t="s">
        <v>421</v>
      </c>
      <c r="C152" s="8"/>
      <c r="D152" s="27" t="s">
        <v>363</v>
      </c>
      <c r="E152" s="92">
        <f aca="true" t="shared" si="19" ref="E152:I153">E153</f>
        <v>0</v>
      </c>
      <c r="F152" s="172">
        <f t="shared" si="19"/>
        <v>0</v>
      </c>
      <c r="G152" s="92">
        <f t="shared" si="19"/>
        <v>0</v>
      </c>
      <c r="H152" s="108">
        <f t="shared" si="19"/>
        <v>0</v>
      </c>
      <c r="I152" s="92">
        <f t="shared" si="19"/>
        <v>0</v>
      </c>
    </row>
    <row r="153" spans="1:9" ht="23.25" customHeight="1" hidden="1">
      <c r="A153" s="65" t="s">
        <v>42</v>
      </c>
      <c r="B153" s="8" t="s">
        <v>422</v>
      </c>
      <c r="C153" s="8"/>
      <c r="D153" s="44" t="s">
        <v>419</v>
      </c>
      <c r="E153" s="92">
        <f t="shared" si="19"/>
        <v>0</v>
      </c>
      <c r="F153" s="172">
        <f t="shared" si="19"/>
        <v>0</v>
      </c>
      <c r="G153" s="92">
        <f t="shared" si="19"/>
        <v>0</v>
      </c>
      <c r="H153" s="108">
        <f t="shared" si="19"/>
        <v>0</v>
      </c>
      <c r="I153" s="92">
        <f t="shared" si="19"/>
        <v>0</v>
      </c>
    </row>
    <row r="154" spans="1:9" ht="15.75" customHeight="1" hidden="1">
      <c r="A154" s="65" t="s">
        <v>42</v>
      </c>
      <c r="B154" s="8" t="s">
        <v>422</v>
      </c>
      <c r="C154" s="8" t="s">
        <v>50</v>
      </c>
      <c r="D154" s="28" t="s">
        <v>51</v>
      </c>
      <c r="E154" s="92">
        <f>ВЕД!F167</f>
        <v>0</v>
      </c>
      <c r="F154" s="172">
        <f>ВЕД!G167</f>
        <v>0</v>
      </c>
      <c r="G154" s="92">
        <f>ВЕД!H167</f>
        <v>0</v>
      </c>
      <c r="H154" s="108">
        <f>ВЕД!I167</f>
        <v>0</v>
      </c>
      <c r="I154" s="92">
        <f>ВЕД!J167</f>
        <v>0</v>
      </c>
    </row>
    <row r="155" spans="1:9" ht="22.5" customHeight="1" hidden="1">
      <c r="A155" s="62" t="s">
        <v>42</v>
      </c>
      <c r="B155" s="14" t="s">
        <v>239</v>
      </c>
      <c r="C155" s="14"/>
      <c r="D155" s="124" t="s">
        <v>168</v>
      </c>
      <c r="E155" s="93">
        <f>E156</f>
        <v>0</v>
      </c>
      <c r="F155" s="173">
        <f aca="true" t="shared" si="20" ref="F155:I156">F156</f>
        <v>0</v>
      </c>
      <c r="G155" s="93">
        <f t="shared" si="20"/>
        <v>0</v>
      </c>
      <c r="H155" s="213">
        <f t="shared" si="20"/>
        <v>0</v>
      </c>
      <c r="I155" s="93">
        <f t="shared" si="20"/>
        <v>0</v>
      </c>
    </row>
    <row r="156" spans="1:9" ht="24" customHeight="1" hidden="1">
      <c r="A156" s="65" t="s">
        <v>42</v>
      </c>
      <c r="B156" s="8" t="s">
        <v>240</v>
      </c>
      <c r="C156" s="8"/>
      <c r="D156" s="27" t="s">
        <v>167</v>
      </c>
      <c r="E156" s="92">
        <f>E157</f>
        <v>0</v>
      </c>
      <c r="F156" s="172">
        <f t="shared" si="20"/>
        <v>0</v>
      </c>
      <c r="G156" s="92">
        <f t="shared" si="20"/>
        <v>0</v>
      </c>
      <c r="H156" s="108">
        <f t="shared" si="20"/>
        <v>0</v>
      </c>
      <c r="I156" s="92">
        <f t="shared" si="20"/>
        <v>0</v>
      </c>
    </row>
    <row r="157" spans="1:9" ht="15" customHeight="1" hidden="1">
      <c r="A157" s="65" t="s">
        <v>42</v>
      </c>
      <c r="B157" s="8" t="s">
        <v>241</v>
      </c>
      <c r="C157" s="8"/>
      <c r="D157" s="27" t="s">
        <v>186</v>
      </c>
      <c r="E157" s="92">
        <f aca="true" t="shared" si="21" ref="E157:I158">E158</f>
        <v>0</v>
      </c>
      <c r="F157" s="172">
        <f t="shared" si="21"/>
        <v>0</v>
      </c>
      <c r="G157" s="92">
        <f t="shared" si="21"/>
        <v>0</v>
      </c>
      <c r="H157" s="108">
        <f t="shared" si="21"/>
        <v>0</v>
      </c>
      <c r="I157" s="92">
        <f t="shared" si="21"/>
        <v>0</v>
      </c>
    </row>
    <row r="158" spans="1:9" ht="22.5" customHeight="1" hidden="1">
      <c r="A158" s="65" t="s">
        <v>42</v>
      </c>
      <c r="B158" s="8" t="s">
        <v>242</v>
      </c>
      <c r="C158" s="8"/>
      <c r="D158" s="27" t="s">
        <v>170</v>
      </c>
      <c r="E158" s="103">
        <f t="shared" si="21"/>
        <v>0</v>
      </c>
      <c r="F158" s="237">
        <f t="shared" si="21"/>
        <v>0</v>
      </c>
      <c r="G158" s="103">
        <f t="shared" si="21"/>
        <v>0</v>
      </c>
      <c r="H158" s="246">
        <f t="shared" si="21"/>
        <v>0</v>
      </c>
      <c r="I158" s="103">
        <f t="shared" si="21"/>
        <v>0</v>
      </c>
    </row>
    <row r="159" spans="1:9" ht="22.5" customHeight="1" hidden="1">
      <c r="A159" s="65" t="s">
        <v>42</v>
      </c>
      <c r="B159" s="8" t="s">
        <v>242</v>
      </c>
      <c r="C159" s="8" t="s">
        <v>50</v>
      </c>
      <c r="D159" s="28" t="s">
        <v>359</v>
      </c>
      <c r="E159" s="104">
        <f>ВЕД!F172</f>
        <v>0</v>
      </c>
      <c r="F159" s="238">
        <f>ВЕД!G172</f>
        <v>0</v>
      </c>
      <c r="G159" s="104">
        <f>ВЕД!H172</f>
        <v>0</v>
      </c>
      <c r="H159" s="247">
        <f>ВЕД!I172</f>
        <v>0</v>
      </c>
      <c r="I159" s="104">
        <f>ВЕД!J172</f>
        <v>0</v>
      </c>
    </row>
    <row r="160" spans="1:9" ht="14.25" customHeight="1">
      <c r="A160" s="62" t="s">
        <v>42</v>
      </c>
      <c r="B160" s="14" t="s">
        <v>184</v>
      </c>
      <c r="C160" s="14"/>
      <c r="D160" s="124" t="s">
        <v>55</v>
      </c>
      <c r="E160" s="134">
        <f aca="true" t="shared" si="22" ref="E160:I162">E161</f>
        <v>5417.3</v>
      </c>
      <c r="F160" s="239">
        <f t="shared" si="22"/>
        <v>0</v>
      </c>
      <c r="G160" s="134">
        <f t="shared" si="22"/>
        <v>0</v>
      </c>
      <c r="H160" s="248">
        <f t="shared" si="22"/>
        <v>6661.4</v>
      </c>
      <c r="I160" s="134">
        <f t="shared" si="22"/>
        <v>6684.8</v>
      </c>
    </row>
    <row r="161" spans="1:9" ht="22.5" customHeight="1">
      <c r="A161" s="65" t="s">
        <v>42</v>
      </c>
      <c r="B161" s="8" t="s">
        <v>294</v>
      </c>
      <c r="C161" s="8"/>
      <c r="D161" s="27" t="s">
        <v>295</v>
      </c>
      <c r="E161" s="103">
        <f t="shared" si="22"/>
        <v>5417.3</v>
      </c>
      <c r="F161" s="237">
        <f t="shared" si="22"/>
        <v>0</v>
      </c>
      <c r="G161" s="103">
        <f t="shared" si="22"/>
        <v>0</v>
      </c>
      <c r="H161" s="246">
        <f t="shared" si="22"/>
        <v>6661.4</v>
      </c>
      <c r="I161" s="103">
        <f t="shared" si="22"/>
        <v>6684.8</v>
      </c>
    </row>
    <row r="162" spans="1:9" ht="16.5" customHeight="1">
      <c r="A162" s="65" t="s">
        <v>42</v>
      </c>
      <c r="B162" s="8" t="s">
        <v>294</v>
      </c>
      <c r="C162" s="8"/>
      <c r="D162" s="44" t="s">
        <v>206</v>
      </c>
      <c r="E162" s="103">
        <f>E163</f>
        <v>5417.3</v>
      </c>
      <c r="F162" s="237">
        <f t="shared" si="22"/>
        <v>0</v>
      </c>
      <c r="G162" s="103">
        <f t="shared" si="22"/>
        <v>0</v>
      </c>
      <c r="H162" s="246">
        <f t="shared" si="22"/>
        <v>6661.4</v>
      </c>
      <c r="I162" s="103">
        <f t="shared" si="22"/>
        <v>6684.8</v>
      </c>
    </row>
    <row r="163" spans="1:9" ht="17.25" customHeight="1">
      <c r="A163" s="65" t="s">
        <v>42</v>
      </c>
      <c r="B163" s="8" t="s">
        <v>296</v>
      </c>
      <c r="C163" s="8"/>
      <c r="D163" s="27" t="s">
        <v>186</v>
      </c>
      <c r="E163" s="103">
        <f>E164</f>
        <v>5417.3</v>
      </c>
      <c r="F163" s="237">
        <f aca="true" t="shared" si="23" ref="F163:I164">F164</f>
        <v>0</v>
      </c>
      <c r="G163" s="103">
        <f t="shared" si="23"/>
        <v>0</v>
      </c>
      <c r="H163" s="246">
        <f t="shared" si="23"/>
        <v>6661.4</v>
      </c>
      <c r="I163" s="103">
        <f t="shared" si="23"/>
        <v>6684.8</v>
      </c>
    </row>
    <row r="164" spans="1:9" ht="69.75" customHeight="1">
      <c r="A164" s="65" t="s">
        <v>42</v>
      </c>
      <c r="B164" s="8" t="s">
        <v>470</v>
      </c>
      <c r="C164" s="8"/>
      <c r="D164" s="44" t="s">
        <v>462</v>
      </c>
      <c r="E164" s="103">
        <f>E165</f>
        <v>5417.3</v>
      </c>
      <c r="F164" s="237">
        <f t="shared" si="23"/>
        <v>0</v>
      </c>
      <c r="G164" s="103">
        <f t="shared" si="23"/>
        <v>0</v>
      </c>
      <c r="H164" s="246">
        <f t="shared" si="23"/>
        <v>6661.4</v>
      </c>
      <c r="I164" s="103">
        <f t="shared" si="23"/>
        <v>6684.8</v>
      </c>
    </row>
    <row r="165" spans="1:9" ht="13.5" customHeight="1">
      <c r="A165" s="65" t="s">
        <v>42</v>
      </c>
      <c r="B165" s="8" t="s">
        <v>470</v>
      </c>
      <c r="C165" s="8" t="s">
        <v>8</v>
      </c>
      <c r="D165" s="28" t="s">
        <v>9</v>
      </c>
      <c r="E165" s="103">
        <f>ВЕД!F178</f>
        <v>5417.3</v>
      </c>
      <c r="F165" s="237">
        <f>ВЕД!G178</f>
        <v>0</v>
      </c>
      <c r="G165" s="103">
        <f>ВЕД!H178</f>
        <v>0</v>
      </c>
      <c r="H165" s="246">
        <f>ВЕД!I178</f>
        <v>6661.4</v>
      </c>
      <c r="I165" s="103">
        <f>ВЕД!J178</f>
        <v>6684.8</v>
      </c>
    </row>
    <row r="166" spans="1:9" ht="34.5" customHeight="1" hidden="1">
      <c r="A166" s="62" t="s">
        <v>42</v>
      </c>
      <c r="B166" s="14" t="s">
        <v>243</v>
      </c>
      <c r="C166" s="14"/>
      <c r="D166" s="29" t="s">
        <v>391</v>
      </c>
      <c r="E166" s="134">
        <f>E167</f>
        <v>0</v>
      </c>
      <c r="F166" s="239">
        <f>F167</f>
        <v>0</v>
      </c>
      <c r="G166" s="134">
        <f>G167</f>
        <v>0</v>
      </c>
      <c r="H166" s="248">
        <f>H167</f>
        <v>0</v>
      </c>
      <c r="I166" s="134">
        <f>I167</f>
        <v>0</v>
      </c>
    </row>
    <row r="167" spans="1:9" ht="24" customHeight="1" hidden="1">
      <c r="A167" s="62" t="s">
        <v>42</v>
      </c>
      <c r="B167" s="14" t="s">
        <v>367</v>
      </c>
      <c r="C167" s="14"/>
      <c r="D167" s="29" t="s">
        <v>368</v>
      </c>
      <c r="E167" s="134">
        <f>E168+E172</f>
        <v>0</v>
      </c>
      <c r="F167" s="239">
        <f>F168+F172</f>
        <v>0</v>
      </c>
      <c r="G167" s="134">
        <f>G168+G172</f>
        <v>0</v>
      </c>
      <c r="H167" s="248">
        <f>H168+H172</f>
        <v>0</v>
      </c>
      <c r="I167" s="134">
        <f>I168+I172</f>
        <v>0</v>
      </c>
    </row>
    <row r="168" spans="1:9" ht="23.25" customHeight="1" hidden="1">
      <c r="A168" s="65" t="s">
        <v>42</v>
      </c>
      <c r="B168" s="8" t="s">
        <v>369</v>
      </c>
      <c r="C168" s="8"/>
      <c r="D168" s="38" t="s">
        <v>370</v>
      </c>
      <c r="E168" s="103">
        <f>E169</f>
        <v>0</v>
      </c>
      <c r="F168" s="237">
        <f>F169</f>
        <v>0</v>
      </c>
      <c r="G168" s="103">
        <f>G169</f>
        <v>0</v>
      </c>
      <c r="H168" s="246">
        <f>H169</f>
        <v>0</v>
      </c>
      <c r="I168" s="103">
        <f>I169</f>
        <v>0</v>
      </c>
    </row>
    <row r="169" spans="1:9" ht="16.5" customHeight="1" hidden="1">
      <c r="A169" s="65" t="s">
        <v>42</v>
      </c>
      <c r="B169" s="8" t="s">
        <v>371</v>
      </c>
      <c r="C169" s="8"/>
      <c r="D169" s="27" t="s">
        <v>186</v>
      </c>
      <c r="E169" s="103">
        <f aca="true" t="shared" si="24" ref="E169:I170">E170</f>
        <v>0</v>
      </c>
      <c r="F169" s="237">
        <f t="shared" si="24"/>
        <v>0</v>
      </c>
      <c r="G169" s="103">
        <f t="shared" si="24"/>
        <v>0</v>
      </c>
      <c r="H169" s="246">
        <f t="shared" si="24"/>
        <v>0</v>
      </c>
      <c r="I169" s="103">
        <f t="shared" si="24"/>
        <v>0</v>
      </c>
    </row>
    <row r="170" spans="1:9" ht="24" customHeight="1" hidden="1">
      <c r="A170" s="65" t="s">
        <v>42</v>
      </c>
      <c r="B170" s="8" t="s">
        <v>372</v>
      </c>
      <c r="C170" s="8"/>
      <c r="D170" s="46" t="s">
        <v>373</v>
      </c>
      <c r="E170" s="92">
        <f t="shared" si="24"/>
        <v>0</v>
      </c>
      <c r="F170" s="172">
        <f t="shared" si="24"/>
        <v>0</v>
      </c>
      <c r="G170" s="92">
        <f t="shared" si="24"/>
        <v>0</v>
      </c>
      <c r="H170" s="108">
        <f t="shared" si="24"/>
        <v>0</v>
      </c>
      <c r="I170" s="92">
        <f t="shared" si="24"/>
        <v>0</v>
      </c>
    </row>
    <row r="171" spans="1:9" ht="15.75" customHeight="1" hidden="1">
      <c r="A171" s="65" t="s">
        <v>42</v>
      </c>
      <c r="B171" s="8" t="s">
        <v>372</v>
      </c>
      <c r="C171" s="8" t="s">
        <v>50</v>
      </c>
      <c r="D171" s="28" t="s">
        <v>51</v>
      </c>
      <c r="E171" s="92">
        <f>ВЕД!F184</f>
        <v>0</v>
      </c>
      <c r="F171" s="172">
        <f>ВЕД!G184</f>
        <v>0</v>
      </c>
      <c r="G171" s="92">
        <f>ВЕД!H184</f>
        <v>0</v>
      </c>
      <c r="H171" s="108">
        <f>ВЕД!I184</f>
        <v>0</v>
      </c>
      <c r="I171" s="92">
        <f>ВЕД!J184</f>
        <v>0</v>
      </c>
    </row>
    <row r="172" spans="1:9" ht="15.75" customHeight="1" hidden="1">
      <c r="A172" s="65" t="s">
        <v>42</v>
      </c>
      <c r="B172" s="8" t="s">
        <v>404</v>
      </c>
      <c r="C172" s="8"/>
      <c r="D172" s="28" t="s">
        <v>405</v>
      </c>
      <c r="E172" s="92">
        <f aca="true" t="shared" si="25" ref="E172:I174">E173</f>
        <v>0</v>
      </c>
      <c r="F172" s="172">
        <f t="shared" si="25"/>
        <v>0</v>
      </c>
      <c r="G172" s="92">
        <f t="shared" si="25"/>
        <v>0</v>
      </c>
      <c r="H172" s="108">
        <f t="shared" si="25"/>
        <v>0</v>
      </c>
      <c r="I172" s="92">
        <f t="shared" si="25"/>
        <v>0</v>
      </c>
    </row>
    <row r="173" spans="1:9" ht="23.25" customHeight="1" hidden="1">
      <c r="A173" s="65" t="s">
        <v>42</v>
      </c>
      <c r="B173" s="8" t="s">
        <v>406</v>
      </c>
      <c r="C173" s="8"/>
      <c r="D173" s="28" t="s">
        <v>407</v>
      </c>
      <c r="E173" s="92">
        <f t="shared" si="25"/>
        <v>0</v>
      </c>
      <c r="F173" s="172">
        <f t="shared" si="25"/>
        <v>0</v>
      </c>
      <c r="G173" s="92">
        <f t="shared" si="25"/>
        <v>0</v>
      </c>
      <c r="H173" s="108">
        <f t="shared" si="25"/>
        <v>0</v>
      </c>
      <c r="I173" s="92">
        <f t="shared" si="25"/>
        <v>0</v>
      </c>
    </row>
    <row r="174" spans="1:9" ht="23.25" customHeight="1" hidden="1">
      <c r="A174" s="65" t="s">
        <v>42</v>
      </c>
      <c r="B174" s="8" t="s">
        <v>408</v>
      </c>
      <c r="C174" s="8"/>
      <c r="D174" s="46" t="s">
        <v>409</v>
      </c>
      <c r="E174" s="92">
        <f t="shared" si="25"/>
        <v>0</v>
      </c>
      <c r="F174" s="172">
        <f t="shared" si="25"/>
        <v>0</v>
      </c>
      <c r="G174" s="92">
        <f t="shared" si="25"/>
        <v>0</v>
      </c>
      <c r="H174" s="108">
        <f t="shared" si="25"/>
        <v>0</v>
      </c>
      <c r="I174" s="92">
        <f t="shared" si="25"/>
        <v>0</v>
      </c>
    </row>
    <row r="175" spans="1:9" ht="15.75" customHeight="1" hidden="1">
      <c r="A175" s="65" t="s">
        <v>42</v>
      </c>
      <c r="B175" s="8" t="s">
        <v>408</v>
      </c>
      <c r="C175" s="8" t="s">
        <v>50</v>
      </c>
      <c r="D175" s="28" t="s">
        <v>51</v>
      </c>
      <c r="E175" s="92">
        <f>ВЕД!F188</f>
        <v>0</v>
      </c>
      <c r="F175" s="172">
        <f>ВЕД!G188</f>
        <v>0</v>
      </c>
      <c r="G175" s="92">
        <f>ВЕД!H188</f>
        <v>0</v>
      </c>
      <c r="H175" s="108">
        <f>ВЕД!I188</f>
        <v>0</v>
      </c>
      <c r="I175" s="92">
        <f>ВЕД!J188</f>
        <v>0</v>
      </c>
    </row>
    <row r="176" spans="1:9" ht="15.75" customHeight="1">
      <c r="A176" s="62" t="s">
        <v>71</v>
      </c>
      <c r="B176" s="14"/>
      <c r="C176" s="14"/>
      <c r="D176" s="29" t="s">
        <v>73</v>
      </c>
      <c r="E176" s="93">
        <f>E177+E205+E250</f>
        <v>10847.8</v>
      </c>
      <c r="F176" s="173" t="e">
        <f>F177+F205+F250</f>
        <v>#REF!</v>
      </c>
      <c r="G176" s="93" t="e">
        <f>G177+G205+G250</f>
        <v>#REF!</v>
      </c>
      <c r="H176" s="213">
        <f>H177+H205+H250</f>
        <v>4898.7</v>
      </c>
      <c r="I176" s="93">
        <f>I177+I205+I250</f>
        <v>4786.1</v>
      </c>
    </row>
    <row r="177" spans="1:9" ht="12.75">
      <c r="A177" s="62" t="s">
        <v>72</v>
      </c>
      <c r="B177" s="14"/>
      <c r="C177" s="14"/>
      <c r="D177" s="29" t="s">
        <v>74</v>
      </c>
      <c r="E177" s="93">
        <f>E178+E193+E187</f>
        <v>830.4</v>
      </c>
      <c r="F177" s="173" t="e">
        <f>F178+F193+F187</f>
        <v>#REF!</v>
      </c>
      <c r="G177" s="93" t="e">
        <f>G178+G193+G187</f>
        <v>#REF!</v>
      </c>
      <c r="H177" s="213">
        <f>H178+H193+H187</f>
        <v>252.7</v>
      </c>
      <c r="I177" s="93">
        <f>I178+I193+I187</f>
        <v>257.7</v>
      </c>
    </row>
    <row r="178" spans="1:9" ht="33.75">
      <c r="A178" s="62" t="s">
        <v>72</v>
      </c>
      <c r="B178" s="14" t="s">
        <v>243</v>
      </c>
      <c r="C178" s="14"/>
      <c r="D178" s="29" t="s">
        <v>391</v>
      </c>
      <c r="E178" s="93">
        <f aca="true" t="shared" si="26" ref="E178:I180">E179</f>
        <v>622.4</v>
      </c>
      <c r="F178" s="173" t="e">
        <f t="shared" si="26"/>
        <v>#REF!</v>
      </c>
      <c r="G178" s="93" t="e">
        <f t="shared" si="26"/>
        <v>#REF!</v>
      </c>
      <c r="H178" s="213">
        <f t="shared" si="26"/>
        <v>139.6</v>
      </c>
      <c r="I178" s="93">
        <f t="shared" si="26"/>
        <v>139.6</v>
      </c>
    </row>
    <row r="179" spans="1:9" ht="12.75">
      <c r="A179" s="62" t="s">
        <v>72</v>
      </c>
      <c r="B179" s="14" t="s">
        <v>244</v>
      </c>
      <c r="C179" s="14"/>
      <c r="D179" s="124" t="s">
        <v>113</v>
      </c>
      <c r="E179" s="93">
        <f t="shared" si="26"/>
        <v>622.4</v>
      </c>
      <c r="F179" s="173" t="e">
        <f t="shared" si="26"/>
        <v>#REF!</v>
      </c>
      <c r="G179" s="93" t="e">
        <f t="shared" si="26"/>
        <v>#REF!</v>
      </c>
      <c r="H179" s="213">
        <f t="shared" si="26"/>
        <v>139.6</v>
      </c>
      <c r="I179" s="93">
        <f t="shared" si="26"/>
        <v>139.6</v>
      </c>
    </row>
    <row r="180" spans="1:9" ht="34.5" customHeight="1">
      <c r="A180" s="65" t="s">
        <v>72</v>
      </c>
      <c r="B180" s="8" t="s">
        <v>245</v>
      </c>
      <c r="C180" s="8"/>
      <c r="D180" s="27" t="s">
        <v>76</v>
      </c>
      <c r="E180" s="92">
        <f>E181</f>
        <v>622.4</v>
      </c>
      <c r="F180" s="172" t="e">
        <f t="shared" si="26"/>
        <v>#REF!</v>
      </c>
      <c r="G180" s="92" t="e">
        <f t="shared" si="26"/>
        <v>#REF!</v>
      </c>
      <c r="H180" s="108">
        <f t="shared" si="26"/>
        <v>139.6</v>
      </c>
      <c r="I180" s="92">
        <f t="shared" si="26"/>
        <v>139.6</v>
      </c>
    </row>
    <row r="181" spans="1:9" ht="12.75">
      <c r="A181" s="65" t="s">
        <v>72</v>
      </c>
      <c r="B181" s="8" t="s">
        <v>246</v>
      </c>
      <c r="C181" s="8"/>
      <c r="D181" s="27" t="s">
        <v>186</v>
      </c>
      <c r="E181" s="92">
        <f>E182+E184</f>
        <v>622.4</v>
      </c>
      <c r="F181" s="172" t="e">
        <f>F182+F184</f>
        <v>#REF!</v>
      </c>
      <c r="G181" s="92" t="e">
        <f>G182+G184</f>
        <v>#REF!</v>
      </c>
      <c r="H181" s="108">
        <f>H182+H184</f>
        <v>139.6</v>
      </c>
      <c r="I181" s="92">
        <f>I182+I184</f>
        <v>139.6</v>
      </c>
    </row>
    <row r="182" spans="1:9" ht="33.75">
      <c r="A182" s="65" t="s">
        <v>72</v>
      </c>
      <c r="B182" s="8" t="s">
        <v>247</v>
      </c>
      <c r="C182" s="8"/>
      <c r="D182" s="27" t="s">
        <v>114</v>
      </c>
      <c r="E182" s="92">
        <f>E183</f>
        <v>482.8</v>
      </c>
      <c r="F182" s="172" t="e">
        <f>F183</f>
        <v>#REF!</v>
      </c>
      <c r="G182" s="92" t="e">
        <f>G183</f>
        <v>#REF!</v>
      </c>
      <c r="H182" s="108">
        <f>H183</f>
        <v>0</v>
      </c>
      <c r="I182" s="92">
        <f>I183</f>
        <v>0</v>
      </c>
    </row>
    <row r="183" spans="1:9" ht="22.5">
      <c r="A183" s="65" t="s">
        <v>72</v>
      </c>
      <c r="B183" s="8" t="s">
        <v>247</v>
      </c>
      <c r="C183" s="8" t="s">
        <v>50</v>
      </c>
      <c r="D183" s="28" t="s">
        <v>51</v>
      </c>
      <c r="E183" s="92">
        <f>ВЕД!F196</f>
        <v>482.8</v>
      </c>
      <c r="F183" s="172" t="e">
        <f>ВЕД!G196</f>
        <v>#REF!</v>
      </c>
      <c r="G183" s="92" t="e">
        <f>ВЕД!H196</f>
        <v>#REF!</v>
      </c>
      <c r="H183" s="108">
        <f>ВЕД!I196</f>
        <v>0</v>
      </c>
      <c r="I183" s="92">
        <f>ВЕД!J196</f>
        <v>0</v>
      </c>
    </row>
    <row r="184" spans="1:9" ht="33" customHeight="1">
      <c r="A184" s="65" t="s">
        <v>72</v>
      </c>
      <c r="B184" s="8" t="s">
        <v>250</v>
      </c>
      <c r="C184" s="8"/>
      <c r="D184" s="48" t="s">
        <v>175</v>
      </c>
      <c r="E184" s="92">
        <f>E185+E186</f>
        <v>139.6</v>
      </c>
      <c r="F184" s="172">
        <f>F185+F186</f>
        <v>0</v>
      </c>
      <c r="G184" s="92">
        <f>G185+G186</f>
        <v>0</v>
      </c>
      <c r="H184" s="108">
        <f>H185+H186</f>
        <v>139.6</v>
      </c>
      <c r="I184" s="92">
        <f>I185+I186</f>
        <v>139.6</v>
      </c>
    </row>
    <row r="185" spans="1:9" ht="22.5">
      <c r="A185" s="65" t="s">
        <v>72</v>
      </c>
      <c r="B185" s="8" t="s">
        <v>250</v>
      </c>
      <c r="C185" s="8" t="s">
        <v>50</v>
      </c>
      <c r="D185" s="28" t="s">
        <v>359</v>
      </c>
      <c r="E185" s="92">
        <f>ВЕД!F198</f>
        <v>139.6</v>
      </c>
      <c r="F185" s="172">
        <f>ВЕД!G198</f>
        <v>0</v>
      </c>
      <c r="G185" s="92">
        <f>ВЕД!H198</f>
        <v>0</v>
      </c>
      <c r="H185" s="108">
        <f>ВЕД!I198</f>
        <v>139.6</v>
      </c>
      <c r="I185" s="92">
        <f>ВЕД!J198</f>
        <v>139.6</v>
      </c>
    </row>
    <row r="186" spans="1:9" ht="12.75">
      <c r="A186" s="65" t="s">
        <v>72</v>
      </c>
      <c r="B186" s="8" t="s">
        <v>250</v>
      </c>
      <c r="C186" s="8" t="s">
        <v>53</v>
      </c>
      <c r="D186" s="28" t="s">
        <v>54</v>
      </c>
      <c r="E186" s="92"/>
      <c r="F186" s="98">
        <f>F190+F187</f>
        <v>0</v>
      </c>
      <c r="G186" s="99">
        <f>G190+G187</f>
        <v>0</v>
      </c>
      <c r="H186" s="96"/>
      <c r="I186" s="97"/>
    </row>
    <row r="187" spans="1:9" ht="22.5" hidden="1">
      <c r="A187" s="62" t="s">
        <v>72</v>
      </c>
      <c r="B187" s="14" t="s">
        <v>187</v>
      </c>
      <c r="C187" s="8"/>
      <c r="D187" s="29" t="s">
        <v>356</v>
      </c>
      <c r="E187" s="93">
        <f>E188</f>
        <v>0</v>
      </c>
      <c r="F187" s="173">
        <f>F188</f>
        <v>0</v>
      </c>
      <c r="G187" s="93">
        <f>G188</f>
        <v>0</v>
      </c>
      <c r="H187" s="213">
        <f>H188</f>
        <v>0</v>
      </c>
      <c r="I187" s="93">
        <f>I188</f>
        <v>0</v>
      </c>
    </row>
    <row r="188" spans="1:9" ht="32.25" hidden="1">
      <c r="A188" s="62" t="s">
        <v>72</v>
      </c>
      <c r="B188" s="14" t="s">
        <v>374</v>
      </c>
      <c r="C188" s="14"/>
      <c r="D188" s="124" t="s">
        <v>385</v>
      </c>
      <c r="E188" s="93">
        <f>E189</f>
        <v>0</v>
      </c>
      <c r="F188" s="173">
        <f aca="true" t="shared" si="27" ref="F188:I189">F189</f>
        <v>0</v>
      </c>
      <c r="G188" s="93">
        <f t="shared" si="27"/>
        <v>0</v>
      </c>
      <c r="H188" s="213">
        <f t="shared" si="27"/>
        <v>0</v>
      </c>
      <c r="I188" s="93">
        <f t="shared" si="27"/>
        <v>0</v>
      </c>
    </row>
    <row r="189" spans="1:9" ht="33.75" hidden="1">
      <c r="A189" s="65" t="s">
        <v>72</v>
      </c>
      <c r="B189" s="8" t="s">
        <v>375</v>
      </c>
      <c r="C189" s="8"/>
      <c r="D189" s="28" t="s">
        <v>384</v>
      </c>
      <c r="E189" s="92">
        <f>E190</f>
        <v>0</v>
      </c>
      <c r="F189" s="172">
        <f t="shared" si="27"/>
        <v>0</v>
      </c>
      <c r="G189" s="92">
        <f t="shared" si="27"/>
        <v>0</v>
      </c>
      <c r="H189" s="108">
        <f t="shared" si="27"/>
        <v>0</v>
      </c>
      <c r="I189" s="92">
        <f t="shared" si="27"/>
        <v>0</v>
      </c>
    </row>
    <row r="190" spans="1:9" ht="17.25" customHeight="1" hidden="1">
      <c r="A190" s="65" t="s">
        <v>72</v>
      </c>
      <c r="B190" s="8" t="s">
        <v>377</v>
      </c>
      <c r="C190" s="8"/>
      <c r="D190" s="27" t="s">
        <v>186</v>
      </c>
      <c r="E190" s="92">
        <f>E191</f>
        <v>0</v>
      </c>
      <c r="F190" s="172">
        <f aca="true" t="shared" si="28" ref="F190:I191">F191</f>
        <v>0</v>
      </c>
      <c r="G190" s="92">
        <f t="shared" si="28"/>
        <v>0</v>
      </c>
      <c r="H190" s="108">
        <f t="shared" si="28"/>
        <v>0</v>
      </c>
      <c r="I190" s="92">
        <f t="shared" si="28"/>
        <v>0</v>
      </c>
    </row>
    <row r="191" spans="1:9" ht="16.5" customHeight="1" hidden="1">
      <c r="A191" s="65" t="s">
        <v>72</v>
      </c>
      <c r="B191" s="8" t="s">
        <v>378</v>
      </c>
      <c r="C191" s="8"/>
      <c r="D191" s="28" t="s">
        <v>376</v>
      </c>
      <c r="E191" s="92">
        <f>E192</f>
        <v>0</v>
      </c>
      <c r="F191" s="172">
        <f t="shared" si="28"/>
        <v>0</v>
      </c>
      <c r="G191" s="92">
        <f t="shared" si="28"/>
        <v>0</v>
      </c>
      <c r="H191" s="108">
        <f t="shared" si="28"/>
        <v>0</v>
      </c>
      <c r="I191" s="92">
        <f t="shared" si="28"/>
        <v>0</v>
      </c>
    </row>
    <row r="192" spans="1:9" ht="22.5" hidden="1">
      <c r="A192" s="65" t="s">
        <v>72</v>
      </c>
      <c r="B192" s="8" t="s">
        <v>378</v>
      </c>
      <c r="C192" s="8" t="s">
        <v>69</v>
      </c>
      <c r="D192" s="27" t="s">
        <v>297</v>
      </c>
      <c r="E192" s="92">
        <f>ВЕД!F205</f>
        <v>0</v>
      </c>
      <c r="F192" s="172">
        <f>ВЕД!G205</f>
        <v>0</v>
      </c>
      <c r="G192" s="92">
        <f>ВЕД!H205</f>
        <v>0</v>
      </c>
      <c r="H192" s="108">
        <f>ВЕД!I205</f>
        <v>0</v>
      </c>
      <c r="I192" s="92">
        <f>ВЕД!J205</f>
        <v>0</v>
      </c>
    </row>
    <row r="193" spans="1:9" ht="38.25" customHeight="1">
      <c r="A193" s="62" t="s">
        <v>72</v>
      </c>
      <c r="B193" s="14" t="s">
        <v>320</v>
      </c>
      <c r="C193" s="14"/>
      <c r="D193" s="29" t="s">
        <v>402</v>
      </c>
      <c r="E193" s="93">
        <f>E194</f>
        <v>208</v>
      </c>
      <c r="F193" s="173">
        <f aca="true" t="shared" si="29" ref="F193:I195">F194</f>
        <v>0</v>
      </c>
      <c r="G193" s="93">
        <f t="shared" si="29"/>
        <v>0</v>
      </c>
      <c r="H193" s="213">
        <f t="shared" si="29"/>
        <v>113.1</v>
      </c>
      <c r="I193" s="93">
        <f t="shared" si="29"/>
        <v>118.1</v>
      </c>
    </row>
    <row r="194" spans="1:9" ht="33.75">
      <c r="A194" s="62" t="s">
        <v>72</v>
      </c>
      <c r="B194" s="14" t="s">
        <v>321</v>
      </c>
      <c r="C194" s="14"/>
      <c r="D194" s="29" t="s">
        <v>403</v>
      </c>
      <c r="E194" s="93">
        <f>E195+E201</f>
        <v>208</v>
      </c>
      <c r="F194" s="93">
        <f>F195+F201</f>
        <v>0</v>
      </c>
      <c r="G194" s="93">
        <f>G195+G201</f>
        <v>0</v>
      </c>
      <c r="H194" s="93">
        <f>H195+H201</f>
        <v>113.1</v>
      </c>
      <c r="I194" s="93">
        <f>I195+I201</f>
        <v>118.1</v>
      </c>
    </row>
    <row r="195" spans="1:9" ht="22.5">
      <c r="A195" s="65" t="s">
        <v>72</v>
      </c>
      <c r="B195" s="8" t="s">
        <v>322</v>
      </c>
      <c r="C195" s="8"/>
      <c r="D195" s="27" t="s">
        <v>314</v>
      </c>
      <c r="E195" s="92">
        <f>E196</f>
        <v>108</v>
      </c>
      <c r="F195" s="172">
        <f t="shared" si="29"/>
        <v>0</v>
      </c>
      <c r="G195" s="92">
        <f t="shared" si="29"/>
        <v>0</v>
      </c>
      <c r="H195" s="108">
        <f t="shared" si="29"/>
        <v>113.1</v>
      </c>
      <c r="I195" s="92">
        <f t="shared" si="29"/>
        <v>118.1</v>
      </c>
    </row>
    <row r="196" spans="1:9" ht="12.75">
      <c r="A196" s="65" t="s">
        <v>72</v>
      </c>
      <c r="B196" s="8" t="s">
        <v>323</v>
      </c>
      <c r="C196" s="8"/>
      <c r="D196" s="27" t="s">
        <v>186</v>
      </c>
      <c r="E196" s="92">
        <f>E197+E199</f>
        <v>108</v>
      </c>
      <c r="F196" s="172">
        <f>F197+F199</f>
        <v>0</v>
      </c>
      <c r="G196" s="92">
        <f>G197+G199</f>
        <v>0</v>
      </c>
      <c r="H196" s="108">
        <f>H197+H199</f>
        <v>113.1</v>
      </c>
      <c r="I196" s="92">
        <f>I197+I199</f>
        <v>118.1</v>
      </c>
    </row>
    <row r="197" spans="1:9" ht="22.5" hidden="1">
      <c r="A197" s="65" t="s">
        <v>72</v>
      </c>
      <c r="B197" s="8" t="s">
        <v>324</v>
      </c>
      <c r="C197" s="8"/>
      <c r="D197" s="44" t="s">
        <v>315</v>
      </c>
      <c r="E197" s="92">
        <f>E198</f>
        <v>0</v>
      </c>
      <c r="F197" s="172">
        <f>F198</f>
        <v>0</v>
      </c>
      <c r="G197" s="92">
        <f>G198</f>
        <v>0</v>
      </c>
      <c r="H197" s="108">
        <f>H198</f>
        <v>0</v>
      </c>
      <c r="I197" s="92">
        <f>I198</f>
        <v>0</v>
      </c>
    </row>
    <row r="198" spans="1:9" ht="22.5" hidden="1">
      <c r="A198" s="65" t="s">
        <v>72</v>
      </c>
      <c r="B198" s="8" t="s">
        <v>324</v>
      </c>
      <c r="C198" s="8" t="s">
        <v>50</v>
      </c>
      <c r="D198" s="28" t="s">
        <v>51</v>
      </c>
      <c r="E198" s="92">
        <f>ВЕД!F211</f>
        <v>0</v>
      </c>
      <c r="F198" s="172">
        <f>ВЕД!G211</f>
        <v>0</v>
      </c>
      <c r="G198" s="92">
        <f>ВЕД!H211</f>
        <v>0</v>
      </c>
      <c r="H198" s="108">
        <f>ВЕД!I211</f>
        <v>0</v>
      </c>
      <c r="I198" s="92">
        <f>ВЕД!J211</f>
        <v>0</v>
      </c>
    </row>
    <row r="199" spans="1:9" ht="12.75">
      <c r="A199" s="65" t="s">
        <v>72</v>
      </c>
      <c r="B199" s="8" t="s">
        <v>326</v>
      </c>
      <c r="C199" s="8"/>
      <c r="D199" s="44" t="s">
        <v>393</v>
      </c>
      <c r="E199" s="92">
        <f>E200</f>
        <v>108</v>
      </c>
      <c r="F199" s="172">
        <f>F200</f>
        <v>0</v>
      </c>
      <c r="G199" s="92">
        <f>G200</f>
        <v>0</v>
      </c>
      <c r="H199" s="108">
        <f>H200</f>
        <v>113.1</v>
      </c>
      <c r="I199" s="92">
        <f>I200</f>
        <v>118.1</v>
      </c>
    </row>
    <row r="200" spans="1:9" ht="16.5" customHeight="1">
      <c r="A200" s="65" t="s">
        <v>72</v>
      </c>
      <c r="B200" s="8" t="s">
        <v>326</v>
      </c>
      <c r="C200" s="8" t="s">
        <v>50</v>
      </c>
      <c r="D200" s="28" t="s">
        <v>51</v>
      </c>
      <c r="E200" s="92">
        <f>ВЕД!F213</f>
        <v>108</v>
      </c>
      <c r="F200" s="172">
        <f>ВЕД!G213</f>
        <v>0</v>
      </c>
      <c r="G200" s="92">
        <f>ВЕД!H213</f>
        <v>0</v>
      </c>
      <c r="H200" s="108">
        <f>ВЕД!I213</f>
        <v>113.1</v>
      </c>
      <c r="I200" s="92">
        <f>ВЕД!J213</f>
        <v>118.1</v>
      </c>
    </row>
    <row r="201" spans="1:9" ht="45.75" customHeight="1">
      <c r="A201" s="8" t="s">
        <v>72</v>
      </c>
      <c r="B201" s="8" t="s">
        <v>478</v>
      </c>
      <c r="C201" s="8"/>
      <c r="D201" s="27" t="s">
        <v>479</v>
      </c>
      <c r="E201" s="92">
        <f aca="true" t="shared" si="30" ref="E201:I203">E202</f>
        <v>100</v>
      </c>
      <c r="F201" s="92">
        <f t="shared" si="30"/>
        <v>0</v>
      </c>
      <c r="G201" s="92">
        <f t="shared" si="30"/>
        <v>0</v>
      </c>
      <c r="H201" s="92">
        <f t="shared" si="30"/>
        <v>0</v>
      </c>
      <c r="I201" s="92">
        <f t="shared" si="30"/>
        <v>0</v>
      </c>
    </row>
    <row r="202" spans="1:9" ht="14.25" customHeight="1">
      <c r="A202" s="8" t="s">
        <v>72</v>
      </c>
      <c r="B202" s="8" t="s">
        <v>480</v>
      </c>
      <c r="C202" s="8"/>
      <c r="D202" s="27" t="s">
        <v>186</v>
      </c>
      <c r="E202" s="92">
        <f t="shared" si="30"/>
        <v>100</v>
      </c>
      <c r="F202" s="92">
        <f t="shared" si="30"/>
        <v>0</v>
      </c>
      <c r="G202" s="92">
        <f t="shared" si="30"/>
        <v>0</v>
      </c>
      <c r="H202" s="92">
        <f t="shared" si="30"/>
        <v>0</v>
      </c>
      <c r="I202" s="92">
        <f t="shared" si="30"/>
        <v>0</v>
      </c>
    </row>
    <row r="203" spans="1:9" ht="15.75" customHeight="1">
      <c r="A203" s="8" t="s">
        <v>72</v>
      </c>
      <c r="B203" s="8" t="s">
        <v>481</v>
      </c>
      <c r="C203" s="8"/>
      <c r="D203" s="44" t="s">
        <v>482</v>
      </c>
      <c r="E203" s="92">
        <f t="shared" si="30"/>
        <v>100</v>
      </c>
      <c r="F203" s="92">
        <f t="shared" si="30"/>
        <v>0</v>
      </c>
      <c r="G203" s="92">
        <f t="shared" si="30"/>
        <v>0</v>
      </c>
      <c r="H203" s="92">
        <f t="shared" si="30"/>
        <v>0</v>
      </c>
      <c r="I203" s="92">
        <f t="shared" si="30"/>
        <v>0</v>
      </c>
    </row>
    <row r="204" spans="1:9" ht="18" customHeight="1">
      <c r="A204" s="8" t="s">
        <v>72</v>
      </c>
      <c r="B204" s="8" t="s">
        <v>481</v>
      </c>
      <c r="C204" s="8" t="s">
        <v>50</v>
      </c>
      <c r="D204" s="28" t="s">
        <v>51</v>
      </c>
      <c r="E204" s="92">
        <f>ВЕД!F217</f>
        <v>100</v>
      </c>
      <c r="F204" s="92">
        <f>ВЕД!G217</f>
        <v>0</v>
      </c>
      <c r="G204" s="92">
        <f>ВЕД!H217</f>
        <v>0</v>
      </c>
      <c r="H204" s="92">
        <f>ВЕД!I217</f>
        <v>0</v>
      </c>
      <c r="I204" s="92">
        <f>ВЕД!J217</f>
        <v>0</v>
      </c>
    </row>
    <row r="205" spans="1:9" ht="12.75">
      <c r="A205" s="62" t="s">
        <v>77</v>
      </c>
      <c r="B205" s="14"/>
      <c r="C205" s="14"/>
      <c r="D205" s="29" t="s">
        <v>78</v>
      </c>
      <c r="E205" s="93">
        <f>E206+E217</f>
        <v>641.5</v>
      </c>
      <c r="F205" s="173" t="e">
        <f>F206+F217</f>
        <v>#REF!</v>
      </c>
      <c r="G205" s="93" t="e">
        <f>G206+G217</f>
        <v>#REF!</v>
      </c>
      <c r="H205" s="213">
        <f>H206+H217</f>
        <v>150</v>
      </c>
      <c r="I205" s="93">
        <f>I206+I217</f>
        <v>150</v>
      </c>
    </row>
    <row r="206" spans="1:9" ht="33.75">
      <c r="A206" s="62" t="s">
        <v>77</v>
      </c>
      <c r="B206" s="14" t="s">
        <v>243</v>
      </c>
      <c r="C206" s="14"/>
      <c r="D206" s="29" t="s">
        <v>391</v>
      </c>
      <c r="E206" s="93">
        <f aca="true" t="shared" si="31" ref="E206:I208">E207</f>
        <v>185</v>
      </c>
      <c r="F206" s="173" t="e">
        <f t="shared" si="31"/>
        <v>#REF!</v>
      </c>
      <c r="G206" s="93" t="e">
        <f t="shared" si="31"/>
        <v>#REF!</v>
      </c>
      <c r="H206" s="213">
        <f t="shared" si="31"/>
        <v>150</v>
      </c>
      <c r="I206" s="93">
        <f t="shared" si="31"/>
        <v>150</v>
      </c>
    </row>
    <row r="207" spans="1:9" ht="21.75">
      <c r="A207" s="62" t="s">
        <v>77</v>
      </c>
      <c r="B207" s="14" t="s">
        <v>255</v>
      </c>
      <c r="C207" s="14"/>
      <c r="D207" s="124" t="s">
        <v>120</v>
      </c>
      <c r="E207" s="93">
        <f t="shared" si="31"/>
        <v>185</v>
      </c>
      <c r="F207" s="173" t="e">
        <f t="shared" si="31"/>
        <v>#REF!</v>
      </c>
      <c r="G207" s="93" t="e">
        <f t="shared" si="31"/>
        <v>#REF!</v>
      </c>
      <c r="H207" s="213">
        <f t="shared" si="31"/>
        <v>150</v>
      </c>
      <c r="I207" s="93">
        <f t="shared" si="31"/>
        <v>150</v>
      </c>
    </row>
    <row r="208" spans="1:9" ht="22.5">
      <c r="A208" s="65" t="s">
        <v>77</v>
      </c>
      <c r="B208" s="8" t="s">
        <v>256</v>
      </c>
      <c r="C208" s="8"/>
      <c r="D208" s="46" t="s">
        <v>87</v>
      </c>
      <c r="E208" s="92">
        <f t="shared" si="31"/>
        <v>185</v>
      </c>
      <c r="F208" s="172" t="e">
        <f t="shared" si="31"/>
        <v>#REF!</v>
      </c>
      <c r="G208" s="92" t="e">
        <f t="shared" si="31"/>
        <v>#REF!</v>
      </c>
      <c r="H208" s="108">
        <f t="shared" si="31"/>
        <v>150</v>
      </c>
      <c r="I208" s="92">
        <f t="shared" si="31"/>
        <v>150</v>
      </c>
    </row>
    <row r="209" spans="1:9" ht="12.75">
      <c r="A209" s="65" t="s">
        <v>77</v>
      </c>
      <c r="B209" s="8" t="s">
        <v>257</v>
      </c>
      <c r="C209" s="8"/>
      <c r="D209" s="27" t="s">
        <v>186</v>
      </c>
      <c r="E209" s="92">
        <f>E210+E213+E215</f>
        <v>185</v>
      </c>
      <c r="F209" s="172" t="e">
        <f>F210+F213+F215</f>
        <v>#REF!</v>
      </c>
      <c r="G209" s="92" t="e">
        <f>G210+G213+G215</f>
        <v>#REF!</v>
      </c>
      <c r="H209" s="108">
        <f>H210+H213+H215</f>
        <v>150</v>
      </c>
      <c r="I209" s="92">
        <f>I210+I213+I215</f>
        <v>150</v>
      </c>
    </row>
    <row r="210" spans="1:9" ht="12.75" hidden="1">
      <c r="A210" s="65" t="s">
        <v>77</v>
      </c>
      <c r="B210" s="8" t="s">
        <v>400</v>
      </c>
      <c r="C210" s="8"/>
      <c r="D210" s="44" t="s">
        <v>401</v>
      </c>
      <c r="E210" s="92">
        <f>E211+E212</f>
        <v>0</v>
      </c>
      <c r="F210" s="172" t="e">
        <f>F211+F212</f>
        <v>#REF!</v>
      </c>
      <c r="G210" s="92" t="e">
        <f>G211+G212</f>
        <v>#REF!</v>
      </c>
      <c r="H210" s="108">
        <f>H211+H212</f>
        <v>0</v>
      </c>
      <c r="I210" s="92">
        <f>I211+I212</f>
        <v>0</v>
      </c>
    </row>
    <row r="211" spans="1:9" ht="17.25" customHeight="1" hidden="1">
      <c r="A211" s="65" t="s">
        <v>77</v>
      </c>
      <c r="B211" s="8" t="s">
        <v>400</v>
      </c>
      <c r="C211" s="8" t="s">
        <v>50</v>
      </c>
      <c r="D211" s="28" t="s">
        <v>51</v>
      </c>
      <c r="E211" s="92">
        <f>ВЕД!F224</f>
        <v>0</v>
      </c>
      <c r="F211" s="172" t="e">
        <f>ВЕД!G224</f>
        <v>#REF!</v>
      </c>
      <c r="G211" s="92" t="e">
        <f>ВЕД!H224</f>
        <v>#REF!</v>
      </c>
      <c r="H211" s="108">
        <f>ВЕД!I224</f>
        <v>0</v>
      </c>
      <c r="I211" s="92">
        <f>ВЕД!J224</f>
        <v>0</v>
      </c>
    </row>
    <row r="212" spans="1:9" ht="21.75" customHeight="1" hidden="1">
      <c r="A212" s="65" t="s">
        <v>77</v>
      </c>
      <c r="B212" s="8" t="s">
        <v>400</v>
      </c>
      <c r="C212" s="8" t="s">
        <v>69</v>
      </c>
      <c r="D212" s="27" t="s">
        <v>297</v>
      </c>
      <c r="E212" s="92">
        <f>ВЕД!F225</f>
        <v>0</v>
      </c>
      <c r="F212" s="172" t="e">
        <f>ВЕД!G224</f>
        <v>#REF!</v>
      </c>
      <c r="G212" s="92" t="e">
        <f>ВЕД!H224</f>
        <v>#REF!</v>
      </c>
      <c r="H212" s="108">
        <f>ВЕД!I224</f>
        <v>0</v>
      </c>
      <c r="I212" s="92">
        <f>ВЕД!J224</f>
        <v>0</v>
      </c>
    </row>
    <row r="213" spans="1:9" ht="24.75" customHeight="1">
      <c r="A213" s="65" t="s">
        <v>77</v>
      </c>
      <c r="B213" s="8" t="s">
        <v>398</v>
      </c>
      <c r="C213" s="8"/>
      <c r="D213" s="44" t="s">
        <v>399</v>
      </c>
      <c r="E213" s="92">
        <f>E214</f>
        <v>185</v>
      </c>
      <c r="F213" s="172">
        <f>F214</f>
        <v>0</v>
      </c>
      <c r="G213" s="92">
        <f>G214</f>
        <v>0</v>
      </c>
      <c r="H213" s="108">
        <f>H214</f>
        <v>150</v>
      </c>
      <c r="I213" s="92">
        <f>I214</f>
        <v>150</v>
      </c>
    </row>
    <row r="214" spans="1:9" ht="17.25" customHeight="1">
      <c r="A214" s="65" t="s">
        <v>77</v>
      </c>
      <c r="B214" s="8" t="s">
        <v>398</v>
      </c>
      <c r="C214" s="8" t="s">
        <v>50</v>
      </c>
      <c r="D214" s="28" t="s">
        <v>51</v>
      </c>
      <c r="E214" s="92">
        <f>ВЕД!F227</f>
        <v>185</v>
      </c>
      <c r="F214" s="172">
        <f>ВЕД!G227</f>
        <v>0</v>
      </c>
      <c r="G214" s="92">
        <f>ВЕД!H227</f>
        <v>0</v>
      </c>
      <c r="H214" s="108">
        <f>ВЕД!I227</f>
        <v>150</v>
      </c>
      <c r="I214" s="92">
        <f>ВЕД!J227</f>
        <v>150</v>
      </c>
    </row>
    <row r="215" spans="1:9" ht="18" customHeight="1">
      <c r="A215" s="65" t="s">
        <v>77</v>
      </c>
      <c r="B215" s="8" t="s">
        <v>411</v>
      </c>
      <c r="C215" s="8"/>
      <c r="D215" s="44" t="s">
        <v>410</v>
      </c>
      <c r="E215" s="92">
        <f>E216</f>
        <v>0</v>
      </c>
      <c r="F215" s="172">
        <f>F216</f>
        <v>0</v>
      </c>
      <c r="G215" s="92">
        <f>G216</f>
        <v>0</v>
      </c>
      <c r="H215" s="108">
        <f>H216</f>
        <v>0</v>
      </c>
      <c r="I215" s="92">
        <f>I216</f>
        <v>0</v>
      </c>
    </row>
    <row r="216" spans="1:9" ht="15.75" customHeight="1">
      <c r="A216" s="65" t="s">
        <v>77</v>
      </c>
      <c r="B216" s="8" t="s">
        <v>411</v>
      </c>
      <c r="C216" s="8" t="s">
        <v>50</v>
      </c>
      <c r="D216" s="28" t="s">
        <v>51</v>
      </c>
      <c r="E216" s="92">
        <f>ВЕД!F229</f>
        <v>0</v>
      </c>
      <c r="F216" s="172">
        <f>ВЕД!G229</f>
        <v>0</v>
      </c>
      <c r="G216" s="92">
        <f>ВЕД!H229</f>
        <v>0</v>
      </c>
      <c r="H216" s="108">
        <f>ВЕД!I229</f>
        <v>0</v>
      </c>
      <c r="I216" s="92">
        <f>ВЕД!J229</f>
        <v>0</v>
      </c>
    </row>
    <row r="217" spans="1:9" ht="22.5">
      <c r="A217" s="62" t="s">
        <v>77</v>
      </c>
      <c r="B217" s="14" t="s">
        <v>258</v>
      </c>
      <c r="C217" s="14"/>
      <c r="D217" s="29" t="s">
        <v>392</v>
      </c>
      <c r="E217" s="93">
        <f>E218</f>
        <v>456.50000000000006</v>
      </c>
      <c r="F217" s="173" t="e">
        <f>F218</f>
        <v>#REF!</v>
      </c>
      <c r="G217" s="93" t="e">
        <f>G218</f>
        <v>#REF!</v>
      </c>
      <c r="H217" s="213">
        <f>H218</f>
        <v>0</v>
      </c>
      <c r="I217" s="93">
        <f>I218</f>
        <v>0</v>
      </c>
    </row>
    <row r="218" spans="1:9" ht="12.75">
      <c r="A218" s="62" t="s">
        <v>77</v>
      </c>
      <c r="B218" s="14" t="s">
        <v>259</v>
      </c>
      <c r="C218" s="14"/>
      <c r="D218" s="124" t="s">
        <v>142</v>
      </c>
      <c r="E218" s="93">
        <f>E219+E228+E238</f>
        <v>456.50000000000006</v>
      </c>
      <c r="F218" s="173" t="e">
        <f>F219+F228+F238</f>
        <v>#REF!</v>
      </c>
      <c r="G218" s="93" t="e">
        <f>G219+G228+G238</f>
        <v>#REF!</v>
      </c>
      <c r="H218" s="213">
        <f>H219+H228+H238</f>
        <v>0</v>
      </c>
      <c r="I218" s="93">
        <f>I219+I228+I238</f>
        <v>0</v>
      </c>
    </row>
    <row r="219" spans="1:9" ht="22.5" hidden="1">
      <c r="A219" s="65" t="s">
        <v>77</v>
      </c>
      <c r="B219" s="8" t="s">
        <v>260</v>
      </c>
      <c r="C219" s="8"/>
      <c r="D219" s="27" t="s">
        <v>173</v>
      </c>
      <c r="E219" s="92">
        <f>E220</f>
        <v>0</v>
      </c>
      <c r="F219" s="172">
        <f>F220</f>
        <v>0</v>
      </c>
      <c r="G219" s="92">
        <f>G220</f>
        <v>0</v>
      </c>
      <c r="H219" s="108">
        <f>H220</f>
        <v>0</v>
      </c>
      <c r="I219" s="92">
        <f>I220</f>
        <v>0</v>
      </c>
    </row>
    <row r="220" spans="1:9" ht="12.75" hidden="1">
      <c r="A220" s="65" t="s">
        <v>77</v>
      </c>
      <c r="B220" s="8" t="s">
        <v>261</v>
      </c>
      <c r="C220" s="8"/>
      <c r="D220" s="27" t="s">
        <v>186</v>
      </c>
      <c r="E220" s="92">
        <f>E221+E223+E225</f>
        <v>0</v>
      </c>
      <c r="F220" s="172">
        <f>F221+F223+F225</f>
        <v>0</v>
      </c>
      <c r="G220" s="92">
        <f>G221+G223+G225</f>
        <v>0</v>
      </c>
      <c r="H220" s="108">
        <f>H221+H223+H225</f>
        <v>0</v>
      </c>
      <c r="I220" s="92">
        <f>I221+I223+I225</f>
        <v>0</v>
      </c>
    </row>
    <row r="221" spans="1:9" ht="22.5" hidden="1">
      <c r="A221" s="65" t="s">
        <v>77</v>
      </c>
      <c r="B221" s="8" t="s">
        <v>262</v>
      </c>
      <c r="C221" s="8"/>
      <c r="D221" s="75" t="s">
        <v>169</v>
      </c>
      <c r="E221" s="92">
        <f>E222</f>
        <v>0</v>
      </c>
      <c r="F221" s="172">
        <f>F222</f>
        <v>0</v>
      </c>
      <c r="G221" s="92">
        <f>G222</f>
        <v>0</v>
      </c>
      <c r="H221" s="108">
        <f>H222</f>
        <v>0</v>
      </c>
      <c r="I221" s="92">
        <f>I222</f>
        <v>0</v>
      </c>
    </row>
    <row r="222" spans="1:9" ht="21.75" customHeight="1" hidden="1">
      <c r="A222" s="65" t="s">
        <v>77</v>
      </c>
      <c r="B222" s="8" t="s">
        <v>262</v>
      </c>
      <c r="C222" s="8" t="s">
        <v>50</v>
      </c>
      <c r="D222" s="28" t="s">
        <v>359</v>
      </c>
      <c r="E222" s="92">
        <f>ВЕД!F235</f>
        <v>0</v>
      </c>
      <c r="F222" s="172">
        <f>ВЕД!G235</f>
        <v>0</v>
      </c>
      <c r="G222" s="92">
        <f>ВЕД!H235</f>
        <v>0</v>
      </c>
      <c r="H222" s="108">
        <f>ВЕД!I235</f>
        <v>0</v>
      </c>
      <c r="I222" s="92">
        <f>ВЕД!J235</f>
        <v>0</v>
      </c>
    </row>
    <row r="223" spans="1:9" ht="24.75" customHeight="1" hidden="1">
      <c r="A223" s="65" t="s">
        <v>77</v>
      </c>
      <c r="B223" s="8" t="s">
        <v>328</v>
      </c>
      <c r="C223" s="8"/>
      <c r="D223" s="44" t="s">
        <v>329</v>
      </c>
      <c r="E223" s="92">
        <f>E224</f>
        <v>0</v>
      </c>
      <c r="F223" s="172">
        <f>F224</f>
        <v>0</v>
      </c>
      <c r="G223" s="92">
        <f>G224</f>
        <v>0</v>
      </c>
      <c r="H223" s="108">
        <f>H224</f>
        <v>0</v>
      </c>
      <c r="I223" s="92">
        <f>I224</f>
        <v>0</v>
      </c>
    </row>
    <row r="224" spans="1:9" ht="22.5" customHeight="1" hidden="1">
      <c r="A224" s="65" t="s">
        <v>77</v>
      </c>
      <c r="B224" s="8" t="s">
        <v>328</v>
      </c>
      <c r="C224" s="8" t="s">
        <v>50</v>
      </c>
      <c r="D224" s="28" t="s">
        <v>359</v>
      </c>
      <c r="E224" s="92">
        <f>ВЕД!F237</f>
        <v>0</v>
      </c>
      <c r="F224" s="172">
        <f>ВЕД!G237</f>
        <v>0</v>
      </c>
      <c r="G224" s="92">
        <f>ВЕД!H237</f>
        <v>0</v>
      </c>
      <c r="H224" s="108">
        <f>ВЕД!I237</f>
        <v>0</v>
      </c>
      <c r="I224" s="92">
        <f>ВЕД!J237</f>
        <v>0</v>
      </c>
    </row>
    <row r="225" spans="1:9" ht="25.5" customHeight="1" hidden="1">
      <c r="A225" s="65" t="s">
        <v>77</v>
      </c>
      <c r="B225" s="8" t="s">
        <v>335</v>
      </c>
      <c r="C225" s="8"/>
      <c r="D225" s="27" t="s">
        <v>337</v>
      </c>
      <c r="E225" s="92">
        <f>E226</f>
        <v>0</v>
      </c>
      <c r="F225" s="172">
        <f aca="true" t="shared" si="32" ref="F225:I226">F226</f>
        <v>0</v>
      </c>
      <c r="G225" s="92">
        <f t="shared" si="32"/>
        <v>0</v>
      </c>
      <c r="H225" s="108">
        <f t="shared" si="32"/>
        <v>0</v>
      </c>
      <c r="I225" s="92">
        <f t="shared" si="32"/>
        <v>0</v>
      </c>
    </row>
    <row r="226" spans="1:9" ht="16.5" customHeight="1" hidden="1">
      <c r="A226" s="65" t="s">
        <v>77</v>
      </c>
      <c r="B226" s="8" t="s">
        <v>336</v>
      </c>
      <c r="C226" s="8"/>
      <c r="D226" s="27" t="s">
        <v>58</v>
      </c>
      <c r="E226" s="92">
        <f>E227</f>
        <v>0</v>
      </c>
      <c r="F226" s="172">
        <f t="shared" si="32"/>
        <v>0</v>
      </c>
      <c r="G226" s="92">
        <f t="shared" si="32"/>
        <v>0</v>
      </c>
      <c r="H226" s="108">
        <f t="shared" si="32"/>
        <v>0</v>
      </c>
      <c r="I226" s="92">
        <f t="shared" si="32"/>
        <v>0</v>
      </c>
    </row>
    <row r="227" spans="1:9" ht="16.5" customHeight="1" hidden="1">
      <c r="A227" s="65" t="s">
        <v>77</v>
      </c>
      <c r="B227" s="8" t="s">
        <v>336</v>
      </c>
      <c r="C227" s="8" t="s">
        <v>50</v>
      </c>
      <c r="D227" s="28" t="s">
        <v>51</v>
      </c>
      <c r="E227" s="92">
        <f>ВЕД!F240</f>
        <v>0</v>
      </c>
      <c r="F227" s="172">
        <f>ВЕД!G240</f>
        <v>0</v>
      </c>
      <c r="G227" s="92">
        <f>ВЕД!H240</f>
        <v>0</v>
      </c>
      <c r="H227" s="108">
        <f>ВЕД!I240</f>
        <v>0</v>
      </c>
      <c r="I227" s="92">
        <f>ВЕД!J240</f>
        <v>0</v>
      </c>
    </row>
    <row r="228" spans="1:9" ht="16.5" customHeight="1" hidden="1">
      <c r="A228" s="65" t="s">
        <v>77</v>
      </c>
      <c r="B228" s="8" t="s">
        <v>263</v>
      </c>
      <c r="C228" s="8"/>
      <c r="D228" s="75" t="s">
        <v>174</v>
      </c>
      <c r="E228" s="92">
        <f>E229</f>
        <v>0</v>
      </c>
      <c r="F228" s="172" t="e">
        <f>F229</f>
        <v>#REF!</v>
      </c>
      <c r="G228" s="92" t="e">
        <f>G229</f>
        <v>#REF!</v>
      </c>
      <c r="H228" s="108">
        <f>H229</f>
        <v>0</v>
      </c>
      <c r="I228" s="92">
        <f>I229</f>
        <v>0</v>
      </c>
    </row>
    <row r="229" spans="1:9" ht="12.75" hidden="1">
      <c r="A229" s="65" t="s">
        <v>77</v>
      </c>
      <c r="B229" s="8" t="s">
        <v>264</v>
      </c>
      <c r="C229" s="8"/>
      <c r="D229" s="27" t="s">
        <v>186</v>
      </c>
      <c r="E229" s="92">
        <f>E230+E232+E235</f>
        <v>0</v>
      </c>
      <c r="F229" s="172" t="e">
        <f>F230+F232+F235</f>
        <v>#REF!</v>
      </c>
      <c r="G229" s="92" t="e">
        <f>G230+G232+G235</f>
        <v>#REF!</v>
      </c>
      <c r="H229" s="108">
        <f>H230+H232+H235</f>
        <v>0</v>
      </c>
      <c r="I229" s="92">
        <f>I230+I232+I235</f>
        <v>0</v>
      </c>
    </row>
    <row r="230" spans="1:9" ht="12.75" hidden="1">
      <c r="A230" s="65" t="s">
        <v>77</v>
      </c>
      <c r="B230" s="8" t="s">
        <v>265</v>
      </c>
      <c r="C230" s="8"/>
      <c r="D230" s="46" t="s">
        <v>298</v>
      </c>
      <c r="E230" s="92">
        <f>E231</f>
        <v>0</v>
      </c>
      <c r="F230" s="172" t="e">
        <f>F231</f>
        <v>#REF!</v>
      </c>
      <c r="G230" s="92" t="e">
        <f>G231</f>
        <v>#REF!</v>
      </c>
      <c r="H230" s="108">
        <f>H231</f>
        <v>0</v>
      </c>
      <c r="I230" s="92">
        <f>I231</f>
        <v>0</v>
      </c>
    </row>
    <row r="231" spans="1:9" ht="21.75" customHeight="1" hidden="1">
      <c r="A231" s="65" t="s">
        <v>77</v>
      </c>
      <c r="B231" s="8" t="s">
        <v>265</v>
      </c>
      <c r="C231" s="8" t="s">
        <v>69</v>
      </c>
      <c r="D231" s="27" t="s">
        <v>297</v>
      </c>
      <c r="E231" s="92">
        <f>ВЕД!F244</f>
        <v>0</v>
      </c>
      <c r="F231" s="172" t="e">
        <f>ВЕД!G244</f>
        <v>#REF!</v>
      </c>
      <c r="G231" s="92" t="e">
        <f>ВЕД!H244</f>
        <v>#REF!</v>
      </c>
      <c r="H231" s="108">
        <f>ВЕД!I244</f>
        <v>0</v>
      </c>
      <c r="I231" s="92">
        <f>ВЕД!J244</f>
        <v>0</v>
      </c>
    </row>
    <row r="232" spans="1:9" ht="22.5" hidden="1">
      <c r="A232" s="65" t="s">
        <v>77</v>
      </c>
      <c r="B232" s="8" t="s">
        <v>266</v>
      </c>
      <c r="C232" s="8"/>
      <c r="D232" s="27" t="s">
        <v>178</v>
      </c>
      <c r="E232" s="92">
        <f>E233</f>
        <v>0</v>
      </c>
      <c r="F232" s="98" t="e">
        <f>F233</f>
        <v>#REF!</v>
      </c>
      <c r="G232" s="99" t="e">
        <f>G233</f>
        <v>#REF!</v>
      </c>
      <c r="H232" s="96"/>
      <c r="I232" s="97"/>
    </row>
    <row r="233" spans="1:9" ht="12.75" hidden="1">
      <c r="A233" s="65" t="s">
        <v>77</v>
      </c>
      <c r="B233" s="8" t="s">
        <v>267</v>
      </c>
      <c r="C233" s="8"/>
      <c r="D233" s="27" t="s">
        <v>58</v>
      </c>
      <c r="E233" s="92">
        <f>E234</f>
        <v>0</v>
      </c>
      <c r="F233" s="98" t="e">
        <f>ВЕД!#REF!</f>
        <v>#REF!</v>
      </c>
      <c r="G233" s="99" t="e">
        <f>ВЕД!#REF!</f>
        <v>#REF!</v>
      </c>
      <c r="H233" s="96"/>
      <c r="I233" s="97"/>
    </row>
    <row r="234" spans="1:9" ht="22.5" hidden="1">
      <c r="A234" s="65" t="s">
        <v>77</v>
      </c>
      <c r="B234" s="8" t="s">
        <v>267</v>
      </c>
      <c r="C234" s="8" t="s">
        <v>50</v>
      </c>
      <c r="D234" s="28" t="s">
        <v>51</v>
      </c>
      <c r="E234" s="92">
        <f>ВЕД!F247</f>
        <v>0</v>
      </c>
      <c r="F234" s="98" t="e">
        <f aca="true" t="shared" si="33" ref="E234:G236">F235</f>
        <v>#REF!</v>
      </c>
      <c r="G234" s="99" t="e">
        <f t="shared" si="33"/>
        <v>#REF!</v>
      </c>
      <c r="H234" s="96"/>
      <c r="I234" s="97"/>
    </row>
    <row r="235" spans="1:9" ht="22.5" hidden="1">
      <c r="A235" s="65" t="s">
        <v>77</v>
      </c>
      <c r="B235" s="8" t="s">
        <v>268</v>
      </c>
      <c r="C235" s="8"/>
      <c r="D235" s="27" t="s">
        <v>179</v>
      </c>
      <c r="E235" s="92">
        <f t="shared" si="33"/>
        <v>0</v>
      </c>
      <c r="F235" s="98" t="e">
        <f t="shared" si="33"/>
        <v>#REF!</v>
      </c>
      <c r="G235" s="99" t="e">
        <f t="shared" si="33"/>
        <v>#REF!</v>
      </c>
      <c r="H235" s="96"/>
      <c r="I235" s="97"/>
    </row>
    <row r="236" spans="1:9" ht="18" customHeight="1" hidden="1">
      <c r="A236" s="65" t="s">
        <v>77</v>
      </c>
      <c r="B236" s="8" t="s">
        <v>269</v>
      </c>
      <c r="C236" s="8"/>
      <c r="D236" s="27" t="s">
        <v>58</v>
      </c>
      <c r="E236" s="92">
        <f t="shared" si="33"/>
        <v>0</v>
      </c>
      <c r="F236" s="98" t="e">
        <f t="shared" si="33"/>
        <v>#REF!</v>
      </c>
      <c r="G236" s="99" t="e">
        <f t="shared" si="33"/>
        <v>#REF!</v>
      </c>
      <c r="H236" s="96"/>
      <c r="I236" s="97"/>
    </row>
    <row r="237" spans="1:9" ht="12.75" hidden="1">
      <c r="A237" s="65" t="s">
        <v>77</v>
      </c>
      <c r="B237" s="8" t="s">
        <v>269</v>
      </c>
      <c r="C237" s="8" t="s">
        <v>69</v>
      </c>
      <c r="D237" s="27" t="s">
        <v>70</v>
      </c>
      <c r="E237" s="92">
        <f>ВЕД!F250</f>
        <v>0</v>
      </c>
      <c r="F237" s="98" t="e">
        <f>ВЕД!#REF!</f>
        <v>#REF!</v>
      </c>
      <c r="G237" s="99" t="e">
        <f>ВЕД!#REF!</f>
        <v>#REF!</v>
      </c>
      <c r="H237" s="96"/>
      <c r="I237" s="97"/>
    </row>
    <row r="238" spans="1:9" ht="22.5">
      <c r="A238" s="65" t="s">
        <v>77</v>
      </c>
      <c r="B238" s="8" t="s">
        <v>270</v>
      </c>
      <c r="C238" s="8"/>
      <c r="D238" s="46" t="s">
        <v>275</v>
      </c>
      <c r="E238" s="92">
        <f>E242+E239+E245</f>
        <v>456.50000000000006</v>
      </c>
      <c r="F238" s="172">
        <f>F242+F239+F245</f>
        <v>0</v>
      </c>
      <c r="G238" s="92">
        <f>G242+G239+G245</f>
        <v>0</v>
      </c>
      <c r="H238" s="108">
        <f>H242+H239+H245</f>
        <v>0</v>
      </c>
      <c r="I238" s="92">
        <f>I242+I239+I245</f>
        <v>0</v>
      </c>
    </row>
    <row r="239" spans="1:9" ht="12.75" hidden="1">
      <c r="A239" s="65" t="s">
        <v>77</v>
      </c>
      <c r="B239" s="8" t="s">
        <v>412</v>
      </c>
      <c r="C239" s="8"/>
      <c r="D239" s="27" t="s">
        <v>186</v>
      </c>
      <c r="E239" s="92">
        <f aca="true" t="shared" si="34" ref="E239:I240">E240</f>
        <v>0</v>
      </c>
      <c r="F239" s="172">
        <f t="shared" si="34"/>
        <v>0</v>
      </c>
      <c r="G239" s="92">
        <f t="shared" si="34"/>
        <v>0</v>
      </c>
      <c r="H239" s="108">
        <f t="shared" si="34"/>
        <v>0</v>
      </c>
      <c r="I239" s="92">
        <f t="shared" si="34"/>
        <v>0</v>
      </c>
    </row>
    <row r="240" spans="1:9" ht="22.5" hidden="1">
      <c r="A240" s="65" t="s">
        <v>77</v>
      </c>
      <c r="B240" s="8" t="s">
        <v>413</v>
      </c>
      <c r="C240" s="8"/>
      <c r="D240" s="44" t="s">
        <v>414</v>
      </c>
      <c r="E240" s="92">
        <f t="shared" si="34"/>
        <v>0</v>
      </c>
      <c r="F240" s="172">
        <f t="shared" si="34"/>
        <v>0</v>
      </c>
      <c r="G240" s="92">
        <f t="shared" si="34"/>
        <v>0</v>
      </c>
      <c r="H240" s="108">
        <f t="shared" si="34"/>
        <v>0</v>
      </c>
      <c r="I240" s="92">
        <f t="shared" si="34"/>
        <v>0</v>
      </c>
    </row>
    <row r="241" spans="1:9" ht="17.25" customHeight="1" hidden="1">
      <c r="A241" s="65" t="s">
        <v>77</v>
      </c>
      <c r="B241" s="8" t="s">
        <v>413</v>
      </c>
      <c r="C241" s="8" t="s">
        <v>50</v>
      </c>
      <c r="D241" s="28" t="s">
        <v>51</v>
      </c>
      <c r="E241" s="92">
        <f>ВЕД!F254</f>
        <v>0</v>
      </c>
      <c r="F241" s="172">
        <f>ВЕД!G254</f>
        <v>0</v>
      </c>
      <c r="G241" s="92">
        <f>ВЕД!H254</f>
        <v>0</v>
      </c>
      <c r="H241" s="108">
        <f>ВЕД!I254</f>
        <v>0</v>
      </c>
      <c r="I241" s="92">
        <f>ВЕД!J254</f>
        <v>0</v>
      </c>
    </row>
    <row r="242" spans="1:9" ht="45">
      <c r="A242" s="65" t="s">
        <v>77</v>
      </c>
      <c r="B242" s="8" t="s">
        <v>357</v>
      </c>
      <c r="C242" s="8"/>
      <c r="D242" s="27" t="s">
        <v>350</v>
      </c>
      <c r="E242" s="92">
        <f aca="true" t="shared" si="35" ref="E242:I243">E243</f>
        <v>456.50000000000006</v>
      </c>
      <c r="F242" s="172">
        <f t="shared" si="35"/>
        <v>0</v>
      </c>
      <c r="G242" s="92">
        <f t="shared" si="35"/>
        <v>0</v>
      </c>
      <c r="H242" s="108">
        <f t="shared" si="35"/>
        <v>0</v>
      </c>
      <c r="I242" s="92">
        <f t="shared" si="35"/>
        <v>0</v>
      </c>
    </row>
    <row r="243" spans="1:9" ht="22.5">
      <c r="A243" s="65" t="s">
        <v>77</v>
      </c>
      <c r="B243" s="8" t="s">
        <v>358</v>
      </c>
      <c r="C243" s="8"/>
      <c r="D243" s="44" t="s">
        <v>351</v>
      </c>
      <c r="E243" s="92">
        <f t="shared" si="35"/>
        <v>456.50000000000006</v>
      </c>
      <c r="F243" s="172">
        <f t="shared" si="35"/>
        <v>0</v>
      </c>
      <c r="G243" s="92">
        <f t="shared" si="35"/>
        <v>0</v>
      </c>
      <c r="H243" s="108">
        <f t="shared" si="35"/>
        <v>0</v>
      </c>
      <c r="I243" s="92">
        <f t="shared" si="35"/>
        <v>0</v>
      </c>
    </row>
    <row r="244" spans="1:9" ht="28.5" customHeight="1">
      <c r="A244" s="65" t="s">
        <v>77</v>
      </c>
      <c r="B244" s="8" t="s">
        <v>358</v>
      </c>
      <c r="C244" s="8" t="s">
        <v>50</v>
      </c>
      <c r="D244" s="28" t="s">
        <v>359</v>
      </c>
      <c r="E244" s="92">
        <f>ВЕД!F257</f>
        <v>456.50000000000006</v>
      </c>
      <c r="F244" s="172">
        <f>ВЕД!G257</f>
        <v>0</v>
      </c>
      <c r="G244" s="92">
        <f>ВЕД!H257</f>
        <v>0</v>
      </c>
      <c r="H244" s="108">
        <f>ВЕД!I257</f>
        <v>0</v>
      </c>
      <c r="I244" s="92">
        <f>ВЕД!J257</f>
        <v>0</v>
      </c>
    </row>
    <row r="245" spans="1:9" ht="28.5" customHeight="1" hidden="1">
      <c r="A245" s="65" t="s">
        <v>77</v>
      </c>
      <c r="B245" s="8" t="s">
        <v>429</v>
      </c>
      <c r="C245" s="8"/>
      <c r="D245" s="27" t="s">
        <v>287</v>
      </c>
      <c r="E245" s="92">
        <f>E246+E248</f>
        <v>0</v>
      </c>
      <c r="F245" s="172">
        <f>F246+F248</f>
        <v>0</v>
      </c>
      <c r="G245" s="92">
        <f>G246+G248</f>
        <v>0</v>
      </c>
      <c r="H245" s="108">
        <f>H246+H248</f>
        <v>0</v>
      </c>
      <c r="I245" s="92">
        <f>I246+I248</f>
        <v>0</v>
      </c>
    </row>
    <row r="246" spans="1:9" ht="37.5" customHeight="1" hidden="1">
      <c r="A246" s="65" t="s">
        <v>77</v>
      </c>
      <c r="B246" s="8" t="s">
        <v>430</v>
      </c>
      <c r="C246" s="8"/>
      <c r="D246" s="44" t="s">
        <v>432</v>
      </c>
      <c r="E246" s="92">
        <f>E247</f>
        <v>0</v>
      </c>
      <c r="F246" s="172">
        <f>F247</f>
        <v>0</v>
      </c>
      <c r="G246" s="92">
        <f>G247</f>
        <v>0</v>
      </c>
      <c r="H246" s="108">
        <f>H247</f>
        <v>0</v>
      </c>
      <c r="I246" s="92">
        <f>I247</f>
        <v>0</v>
      </c>
    </row>
    <row r="247" spans="1:9" ht="28.5" customHeight="1" hidden="1">
      <c r="A247" s="65" t="s">
        <v>77</v>
      </c>
      <c r="B247" s="8" t="s">
        <v>430</v>
      </c>
      <c r="C247" s="8" t="s">
        <v>50</v>
      </c>
      <c r="D247" s="28" t="s">
        <v>359</v>
      </c>
      <c r="E247" s="92">
        <f>ВЕД!F260</f>
        <v>0</v>
      </c>
      <c r="F247" s="172">
        <f>ВЕД!G260</f>
        <v>0</v>
      </c>
      <c r="G247" s="92">
        <f>ВЕД!H260</f>
        <v>0</v>
      </c>
      <c r="H247" s="108">
        <f>ВЕД!I260</f>
        <v>0</v>
      </c>
      <c r="I247" s="92">
        <f>ВЕД!J260</f>
        <v>0</v>
      </c>
    </row>
    <row r="248" spans="1:9" ht="48.75" customHeight="1" hidden="1">
      <c r="A248" s="65" t="s">
        <v>77</v>
      </c>
      <c r="B248" s="8" t="s">
        <v>431</v>
      </c>
      <c r="C248" s="8"/>
      <c r="D248" s="44" t="s">
        <v>433</v>
      </c>
      <c r="E248" s="92">
        <f>E249</f>
        <v>0</v>
      </c>
      <c r="F248" s="172">
        <f>F249</f>
        <v>0</v>
      </c>
      <c r="G248" s="92">
        <f>G249</f>
        <v>0</v>
      </c>
      <c r="H248" s="108">
        <f>H249</f>
        <v>0</v>
      </c>
      <c r="I248" s="92">
        <f>I249</f>
        <v>0</v>
      </c>
    </row>
    <row r="249" spans="1:9" ht="28.5" customHeight="1" hidden="1">
      <c r="A249" s="65" t="s">
        <v>77</v>
      </c>
      <c r="B249" s="8" t="s">
        <v>431</v>
      </c>
      <c r="C249" s="8" t="s">
        <v>50</v>
      </c>
      <c r="D249" s="28" t="s">
        <v>359</v>
      </c>
      <c r="E249" s="92">
        <f>ВЕД!F262</f>
        <v>0</v>
      </c>
      <c r="F249" s="172">
        <f>ВЕД!G262</f>
        <v>0</v>
      </c>
      <c r="G249" s="92">
        <f>ВЕД!H262</f>
        <v>0</v>
      </c>
      <c r="H249" s="108">
        <f>ВЕД!I262</f>
        <v>0</v>
      </c>
      <c r="I249" s="92">
        <f>ВЕД!J262</f>
        <v>0</v>
      </c>
    </row>
    <row r="250" spans="1:9" ht="12.75">
      <c r="A250" s="62" t="s">
        <v>79</v>
      </c>
      <c r="B250" s="14"/>
      <c r="C250" s="14"/>
      <c r="D250" s="29" t="s">
        <v>80</v>
      </c>
      <c r="E250" s="93">
        <f>E251+E275+E311</f>
        <v>9375.9</v>
      </c>
      <c r="F250" s="173">
        <f>F251+F275+F311</f>
        <v>0</v>
      </c>
      <c r="G250" s="93">
        <f>G251+G275+G311</f>
        <v>0</v>
      </c>
      <c r="H250" s="213">
        <f>H251+H275+H311</f>
        <v>4496</v>
      </c>
      <c r="I250" s="93">
        <f>I251+I275+I311</f>
        <v>4378.400000000001</v>
      </c>
    </row>
    <row r="251" spans="1:9" ht="26.25" customHeight="1" hidden="1">
      <c r="A251" s="62" t="s">
        <v>79</v>
      </c>
      <c r="B251" s="14" t="s">
        <v>56</v>
      </c>
      <c r="C251" s="14"/>
      <c r="D251" s="29" t="s">
        <v>164</v>
      </c>
      <c r="E251" s="93">
        <f>E252+E271</f>
        <v>0</v>
      </c>
      <c r="F251" s="94">
        <f>F252+F271</f>
        <v>0</v>
      </c>
      <c r="G251" s="95">
        <f>G252+G271</f>
        <v>0</v>
      </c>
      <c r="H251" s="96"/>
      <c r="I251" s="97"/>
    </row>
    <row r="252" spans="1:9" ht="12.75" hidden="1">
      <c r="A252" s="65" t="s">
        <v>79</v>
      </c>
      <c r="B252" s="8" t="s">
        <v>82</v>
      </c>
      <c r="C252" s="8"/>
      <c r="D252" s="44" t="s">
        <v>83</v>
      </c>
      <c r="E252" s="92">
        <f aca="true" t="shared" si="36" ref="E252:G257">E253</f>
        <v>0</v>
      </c>
      <c r="F252" s="98">
        <f t="shared" si="36"/>
        <v>0</v>
      </c>
      <c r="G252" s="99">
        <f t="shared" si="36"/>
        <v>0</v>
      </c>
      <c r="H252" s="96"/>
      <c r="I252" s="97"/>
    </row>
    <row r="253" spans="1:9" ht="12.75" hidden="1">
      <c r="A253" s="65" t="s">
        <v>79</v>
      </c>
      <c r="B253" s="8" t="s">
        <v>84</v>
      </c>
      <c r="C253" s="8"/>
      <c r="D253" s="27" t="s">
        <v>58</v>
      </c>
      <c r="E253" s="92">
        <f>E254+E267</f>
        <v>0</v>
      </c>
      <c r="F253" s="98">
        <f>F254+F267</f>
        <v>0</v>
      </c>
      <c r="G253" s="99">
        <f>G254+G267</f>
        <v>0</v>
      </c>
      <c r="H253" s="96"/>
      <c r="I253" s="97"/>
    </row>
    <row r="254" spans="1:9" ht="12.75" hidden="1">
      <c r="A254" s="65" t="s">
        <v>79</v>
      </c>
      <c r="B254" s="8" t="s">
        <v>117</v>
      </c>
      <c r="C254" s="8"/>
      <c r="D254" s="27" t="s">
        <v>116</v>
      </c>
      <c r="E254" s="92">
        <f>E255+E259+E263</f>
        <v>0</v>
      </c>
      <c r="F254" s="98">
        <f>F255+F259+F263</f>
        <v>0</v>
      </c>
      <c r="G254" s="99">
        <f>G255+G259+G263</f>
        <v>0</v>
      </c>
      <c r="H254" s="96"/>
      <c r="I254" s="97"/>
    </row>
    <row r="255" spans="1:9" ht="22.5" hidden="1">
      <c r="A255" s="65" t="s">
        <v>79</v>
      </c>
      <c r="B255" s="8" t="s">
        <v>118</v>
      </c>
      <c r="C255" s="8"/>
      <c r="D255" s="27" t="s">
        <v>119</v>
      </c>
      <c r="E255" s="92">
        <f t="shared" si="36"/>
        <v>0</v>
      </c>
      <c r="F255" s="98">
        <f t="shared" si="36"/>
        <v>0</v>
      </c>
      <c r="G255" s="99">
        <f t="shared" si="36"/>
        <v>0</v>
      </c>
      <c r="H255" s="96"/>
      <c r="I255" s="97"/>
    </row>
    <row r="256" spans="1:9" ht="22.5" hidden="1">
      <c r="A256" s="65" t="s">
        <v>79</v>
      </c>
      <c r="B256" s="8" t="s">
        <v>118</v>
      </c>
      <c r="C256" s="8" t="s">
        <v>50</v>
      </c>
      <c r="D256" s="28" t="s">
        <v>51</v>
      </c>
      <c r="E256" s="92">
        <f t="shared" si="36"/>
        <v>0</v>
      </c>
      <c r="F256" s="98">
        <f t="shared" si="36"/>
        <v>0</v>
      </c>
      <c r="G256" s="99">
        <f t="shared" si="36"/>
        <v>0</v>
      </c>
      <c r="H256" s="96"/>
      <c r="I256" s="97"/>
    </row>
    <row r="257" spans="1:9" ht="22.5" hidden="1">
      <c r="A257" s="65" t="s">
        <v>79</v>
      </c>
      <c r="B257" s="8" t="s">
        <v>118</v>
      </c>
      <c r="C257" s="8" t="s">
        <v>49</v>
      </c>
      <c r="D257" s="28" t="s">
        <v>52</v>
      </c>
      <c r="E257" s="92">
        <f t="shared" si="36"/>
        <v>0</v>
      </c>
      <c r="F257" s="98">
        <f t="shared" si="36"/>
        <v>0</v>
      </c>
      <c r="G257" s="99">
        <f t="shared" si="36"/>
        <v>0</v>
      </c>
      <c r="H257" s="96"/>
      <c r="I257" s="97"/>
    </row>
    <row r="258" spans="1:9" ht="22.5" hidden="1">
      <c r="A258" s="65" t="s">
        <v>79</v>
      </c>
      <c r="B258" s="8" t="s">
        <v>118</v>
      </c>
      <c r="C258" s="8" t="s">
        <v>44</v>
      </c>
      <c r="D258" s="27" t="s">
        <v>45</v>
      </c>
      <c r="E258" s="92">
        <f>ВЕД!F271</f>
        <v>0</v>
      </c>
      <c r="F258" s="98">
        <f>ВЕД!G271</f>
        <v>0</v>
      </c>
      <c r="G258" s="99">
        <f>ВЕД!H271</f>
        <v>0</v>
      </c>
      <c r="H258" s="96"/>
      <c r="I258" s="97"/>
    </row>
    <row r="259" spans="1:9" ht="21.75" customHeight="1" hidden="1">
      <c r="A259" s="65" t="s">
        <v>79</v>
      </c>
      <c r="B259" s="8" t="s">
        <v>147</v>
      </c>
      <c r="C259" s="8"/>
      <c r="D259" s="27" t="s">
        <v>148</v>
      </c>
      <c r="E259" s="92">
        <f>E260</f>
        <v>0</v>
      </c>
      <c r="F259" s="98">
        <f aca="true" t="shared" si="37" ref="F259:G261">F260</f>
        <v>0</v>
      </c>
      <c r="G259" s="99">
        <f t="shared" si="37"/>
        <v>0</v>
      </c>
      <c r="H259" s="96"/>
      <c r="I259" s="97"/>
    </row>
    <row r="260" spans="1:9" ht="17.25" customHeight="1" hidden="1">
      <c r="A260" s="65" t="s">
        <v>79</v>
      </c>
      <c r="B260" s="8" t="s">
        <v>147</v>
      </c>
      <c r="C260" s="8" t="s">
        <v>50</v>
      </c>
      <c r="D260" s="28" t="s">
        <v>51</v>
      </c>
      <c r="E260" s="92">
        <f>E261</f>
        <v>0</v>
      </c>
      <c r="F260" s="98">
        <f t="shared" si="37"/>
        <v>0</v>
      </c>
      <c r="G260" s="99">
        <f t="shared" si="37"/>
        <v>0</v>
      </c>
      <c r="H260" s="96"/>
      <c r="I260" s="97"/>
    </row>
    <row r="261" spans="1:9" ht="22.5" hidden="1">
      <c r="A261" s="65" t="s">
        <v>79</v>
      </c>
      <c r="B261" s="8" t="s">
        <v>147</v>
      </c>
      <c r="C261" s="8" t="s">
        <v>49</v>
      </c>
      <c r="D261" s="28" t="s">
        <v>52</v>
      </c>
      <c r="E261" s="92">
        <f>E262</f>
        <v>0</v>
      </c>
      <c r="F261" s="98">
        <f t="shared" si="37"/>
        <v>0</v>
      </c>
      <c r="G261" s="99">
        <f t="shared" si="37"/>
        <v>0</v>
      </c>
      <c r="H261" s="96"/>
      <c r="I261" s="97"/>
    </row>
    <row r="262" spans="1:9" ht="22.5" hidden="1">
      <c r="A262" s="65" t="s">
        <v>79</v>
      </c>
      <c r="B262" s="8" t="s">
        <v>147</v>
      </c>
      <c r="C262" s="8" t="s">
        <v>44</v>
      </c>
      <c r="D262" s="27" t="s">
        <v>45</v>
      </c>
      <c r="E262" s="92">
        <f>ВЕД!F275</f>
        <v>0</v>
      </c>
      <c r="F262" s="98">
        <f>ВЕД!G275</f>
        <v>0</v>
      </c>
      <c r="G262" s="99">
        <f>ВЕД!H275</f>
        <v>0</v>
      </c>
      <c r="H262" s="96"/>
      <c r="I262" s="97"/>
    </row>
    <row r="263" spans="1:9" ht="12.75" hidden="1">
      <c r="A263" s="65" t="s">
        <v>79</v>
      </c>
      <c r="B263" s="8" t="s">
        <v>153</v>
      </c>
      <c r="C263" s="8"/>
      <c r="D263" s="27" t="s">
        <v>154</v>
      </c>
      <c r="E263" s="92">
        <f>E264</f>
        <v>0</v>
      </c>
      <c r="F263" s="98">
        <f aca="true" t="shared" si="38" ref="F263:G265">F264</f>
        <v>0</v>
      </c>
      <c r="G263" s="99">
        <f t="shared" si="38"/>
        <v>0</v>
      </c>
      <c r="H263" s="96"/>
      <c r="I263" s="97"/>
    </row>
    <row r="264" spans="1:9" ht="22.5" hidden="1">
      <c r="A264" s="65" t="s">
        <v>79</v>
      </c>
      <c r="B264" s="8" t="s">
        <v>153</v>
      </c>
      <c r="C264" s="8" t="s">
        <v>50</v>
      </c>
      <c r="D264" s="28" t="s">
        <v>51</v>
      </c>
      <c r="E264" s="92">
        <f>E265</f>
        <v>0</v>
      </c>
      <c r="F264" s="98">
        <f t="shared" si="38"/>
        <v>0</v>
      </c>
      <c r="G264" s="99">
        <f t="shared" si="38"/>
        <v>0</v>
      </c>
      <c r="H264" s="96"/>
      <c r="I264" s="97"/>
    </row>
    <row r="265" spans="1:9" ht="22.5" hidden="1">
      <c r="A265" s="65" t="s">
        <v>79</v>
      </c>
      <c r="B265" s="8" t="s">
        <v>153</v>
      </c>
      <c r="C265" s="8" t="s">
        <v>49</v>
      </c>
      <c r="D265" s="28" t="s">
        <v>52</v>
      </c>
      <c r="E265" s="92">
        <f>E266</f>
        <v>0</v>
      </c>
      <c r="F265" s="98">
        <f t="shared" si="38"/>
        <v>0</v>
      </c>
      <c r="G265" s="99">
        <f t="shared" si="38"/>
        <v>0</v>
      </c>
      <c r="H265" s="96"/>
      <c r="I265" s="97"/>
    </row>
    <row r="266" spans="1:9" ht="22.5" hidden="1">
      <c r="A266" s="65" t="s">
        <v>79</v>
      </c>
      <c r="B266" s="8" t="s">
        <v>153</v>
      </c>
      <c r="C266" s="8" t="s">
        <v>44</v>
      </c>
      <c r="D266" s="27" t="s">
        <v>45</v>
      </c>
      <c r="E266" s="92">
        <f>ВЕД!F279</f>
        <v>0</v>
      </c>
      <c r="F266" s="98">
        <f>ВЕД!G279</f>
        <v>0</v>
      </c>
      <c r="G266" s="99">
        <f>ВЕД!H279</f>
        <v>0</v>
      </c>
      <c r="H266" s="96"/>
      <c r="I266" s="97"/>
    </row>
    <row r="267" spans="1:9" ht="33.75" hidden="1">
      <c r="A267" s="65" t="s">
        <v>79</v>
      </c>
      <c r="B267" s="8" t="s">
        <v>171</v>
      </c>
      <c r="C267" s="8"/>
      <c r="D267" s="27" t="s">
        <v>172</v>
      </c>
      <c r="E267" s="92">
        <f aca="true" t="shared" si="39" ref="E267:G269">E268</f>
        <v>0</v>
      </c>
      <c r="F267" s="98">
        <f t="shared" si="39"/>
        <v>0</v>
      </c>
      <c r="G267" s="99">
        <f t="shared" si="39"/>
        <v>0</v>
      </c>
      <c r="H267" s="96"/>
      <c r="I267" s="97"/>
    </row>
    <row r="268" spans="1:9" ht="22.5" hidden="1">
      <c r="A268" s="65" t="s">
        <v>79</v>
      </c>
      <c r="B268" s="8" t="s">
        <v>171</v>
      </c>
      <c r="C268" s="8" t="s">
        <v>50</v>
      </c>
      <c r="D268" s="27" t="s">
        <v>51</v>
      </c>
      <c r="E268" s="92">
        <f t="shared" si="39"/>
        <v>0</v>
      </c>
      <c r="F268" s="98">
        <f t="shared" si="39"/>
        <v>0</v>
      </c>
      <c r="G268" s="99">
        <f t="shared" si="39"/>
        <v>0</v>
      </c>
      <c r="H268" s="96"/>
      <c r="I268" s="97"/>
    </row>
    <row r="269" spans="1:9" ht="22.5" hidden="1">
      <c r="A269" s="65" t="s">
        <v>79</v>
      </c>
      <c r="B269" s="8" t="s">
        <v>171</v>
      </c>
      <c r="C269" s="8" t="s">
        <v>49</v>
      </c>
      <c r="D269" s="27" t="s">
        <v>52</v>
      </c>
      <c r="E269" s="92">
        <f t="shared" si="39"/>
        <v>0</v>
      </c>
      <c r="F269" s="98">
        <f t="shared" si="39"/>
        <v>0</v>
      </c>
      <c r="G269" s="99">
        <f t="shared" si="39"/>
        <v>0</v>
      </c>
      <c r="H269" s="96"/>
      <c r="I269" s="97"/>
    </row>
    <row r="270" spans="1:9" ht="22.5" hidden="1">
      <c r="A270" s="65" t="s">
        <v>79</v>
      </c>
      <c r="B270" s="8" t="s">
        <v>171</v>
      </c>
      <c r="C270" s="8" t="s">
        <v>44</v>
      </c>
      <c r="D270" s="27" t="s">
        <v>45</v>
      </c>
      <c r="E270" s="92">
        <f>ВЕД!F283</f>
        <v>0</v>
      </c>
      <c r="F270" s="98">
        <f>ВЕД!G283</f>
        <v>0</v>
      </c>
      <c r="G270" s="99">
        <f>ВЕД!H283</f>
        <v>0</v>
      </c>
      <c r="H270" s="96"/>
      <c r="I270" s="97"/>
    </row>
    <row r="271" spans="1:9" ht="22.5" hidden="1">
      <c r="A271" s="65" t="s">
        <v>79</v>
      </c>
      <c r="B271" s="8" t="s">
        <v>151</v>
      </c>
      <c r="C271" s="8"/>
      <c r="D271" s="27" t="s">
        <v>152</v>
      </c>
      <c r="E271" s="92">
        <f>ВЕД!F284</f>
        <v>0</v>
      </c>
      <c r="F271" s="98">
        <f>ВЕД!G284</f>
        <v>0</v>
      </c>
      <c r="G271" s="99">
        <f>ВЕД!H284</f>
        <v>0</v>
      </c>
      <c r="H271" s="96"/>
      <c r="I271" s="97"/>
    </row>
    <row r="272" spans="1:9" ht="16.5" customHeight="1" hidden="1">
      <c r="A272" s="65" t="s">
        <v>79</v>
      </c>
      <c r="B272" s="8" t="s">
        <v>151</v>
      </c>
      <c r="C272" s="8" t="s">
        <v>50</v>
      </c>
      <c r="D272" s="28" t="s">
        <v>51</v>
      </c>
      <c r="E272" s="92">
        <f>ВЕД!F285</f>
        <v>0</v>
      </c>
      <c r="F272" s="98">
        <f>ВЕД!G285</f>
        <v>0</v>
      </c>
      <c r="G272" s="99">
        <f>ВЕД!H285</f>
        <v>0</v>
      </c>
      <c r="H272" s="96"/>
      <c r="I272" s="97"/>
    </row>
    <row r="273" spans="1:9" ht="15.75" customHeight="1" hidden="1">
      <c r="A273" s="65" t="s">
        <v>79</v>
      </c>
      <c r="B273" s="8" t="s">
        <v>151</v>
      </c>
      <c r="C273" s="8" t="s">
        <v>49</v>
      </c>
      <c r="D273" s="28" t="s">
        <v>52</v>
      </c>
      <c r="E273" s="92">
        <f>ВЕД!F286</f>
        <v>0</v>
      </c>
      <c r="F273" s="98">
        <f>ВЕД!G286</f>
        <v>0</v>
      </c>
      <c r="G273" s="99">
        <f>ВЕД!H286</f>
        <v>0</v>
      </c>
      <c r="H273" s="96"/>
      <c r="I273" s="97"/>
    </row>
    <row r="274" spans="1:9" ht="22.5" hidden="1">
      <c r="A274" s="65" t="s">
        <v>79</v>
      </c>
      <c r="B274" s="8" t="s">
        <v>151</v>
      </c>
      <c r="C274" s="8" t="s">
        <v>44</v>
      </c>
      <c r="D274" s="27" t="s">
        <v>45</v>
      </c>
      <c r="E274" s="92">
        <f>ВЕД!F287</f>
        <v>0</v>
      </c>
      <c r="F274" s="98">
        <f>ВЕД!G287</f>
        <v>0</v>
      </c>
      <c r="G274" s="99">
        <f>ВЕД!H287</f>
        <v>0</v>
      </c>
      <c r="H274" s="96"/>
      <c r="I274" s="97"/>
    </row>
    <row r="275" spans="1:9" ht="33.75" hidden="1">
      <c r="A275" s="62" t="s">
        <v>79</v>
      </c>
      <c r="B275" s="14" t="s">
        <v>57</v>
      </c>
      <c r="C275" s="14"/>
      <c r="D275" s="29" t="s">
        <v>165</v>
      </c>
      <c r="E275" s="93">
        <f>E276</f>
        <v>0</v>
      </c>
      <c r="F275" s="94">
        <f aca="true" t="shared" si="40" ref="F275:G277">F276</f>
        <v>0</v>
      </c>
      <c r="G275" s="95">
        <f t="shared" si="40"/>
        <v>0</v>
      </c>
      <c r="H275" s="96"/>
      <c r="I275" s="97"/>
    </row>
    <row r="276" spans="1:9" ht="33.75" hidden="1">
      <c r="A276" s="65" t="s">
        <v>79</v>
      </c>
      <c r="B276" s="8" t="s">
        <v>59</v>
      </c>
      <c r="C276" s="8"/>
      <c r="D276" s="44" t="s">
        <v>4</v>
      </c>
      <c r="E276" s="92">
        <f>E277</f>
        <v>0</v>
      </c>
      <c r="F276" s="98">
        <f t="shared" si="40"/>
        <v>0</v>
      </c>
      <c r="G276" s="99">
        <f t="shared" si="40"/>
        <v>0</v>
      </c>
      <c r="H276" s="96"/>
      <c r="I276" s="97"/>
    </row>
    <row r="277" spans="1:9" ht="12.75" hidden="1">
      <c r="A277" s="65" t="s">
        <v>79</v>
      </c>
      <c r="B277" s="8" t="s">
        <v>86</v>
      </c>
      <c r="C277" s="8"/>
      <c r="D277" s="27" t="s">
        <v>58</v>
      </c>
      <c r="E277" s="92">
        <f>E278</f>
        <v>0</v>
      </c>
      <c r="F277" s="98">
        <f t="shared" si="40"/>
        <v>0</v>
      </c>
      <c r="G277" s="99">
        <f t="shared" si="40"/>
        <v>0</v>
      </c>
      <c r="H277" s="96"/>
      <c r="I277" s="97"/>
    </row>
    <row r="278" spans="1:9" ht="12.75" hidden="1">
      <c r="A278" s="65" t="s">
        <v>79</v>
      </c>
      <c r="B278" s="8" t="s">
        <v>121</v>
      </c>
      <c r="C278" s="8"/>
      <c r="D278" s="27" t="s">
        <v>115</v>
      </c>
      <c r="E278" s="92">
        <f>E279+E283+E287+E291+E295+E299+E303+E307</f>
        <v>0</v>
      </c>
      <c r="F278" s="98">
        <f>F279+F283+F287+F291+F295+F299+F303+F307</f>
        <v>0</v>
      </c>
      <c r="G278" s="99">
        <f>G279+G283+G287+G291+G295+G299+G303+G307</f>
        <v>0</v>
      </c>
      <c r="H278" s="96"/>
      <c r="I278" s="97"/>
    </row>
    <row r="279" spans="1:9" ht="22.5" hidden="1">
      <c r="A279" s="65" t="s">
        <v>79</v>
      </c>
      <c r="B279" s="8" t="s">
        <v>122</v>
      </c>
      <c r="C279" s="8"/>
      <c r="D279" s="27" t="s">
        <v>123</v>
      </c>
      <c r="E279" s="92">
        <f>E280</f>
        <v>0</v>
      </c>
      <c r="F279" s="98">
        <f aca="true" t="shared" si="41" ref="F279:G281">F280</f>
        <v>0</v>
      </c>
      <c r="G279" s="99">
        <f t="shared" si="41"/>
        <v>0</v>
      </c>
      <c r="H279" s="96"/>
      <c r="I279" s="97"/>
    </row>
    <row r="280" spans="1:9" ht="19.5" customHeight="1" hidden="1">
      <c r="A280" s="65" t="s">
        <v>79</v>
      </c>
      <c r="B280" s="8" t="s">
        <v>122</v>
      </c>
      <c r="C280" s="8" t="s">
        <v>50</v>
      </c>
      <c r="D280" s="28" t="s">
        <v>51</v>
      </c>
      <c r="E280" s="92">
        <f>E281</f>
        <v>0</v>
      </c>
      <c r="F280" s="98">
        <f t="shared" si="41"/>
        <v>0</v>
      </c>
      <c r="G280" s="99">
        <f t="shared" si="41"/>
        <v>0</v>
      </c>
      <c r="H280" s="96"/>
      <c r="I280" s="97"/>
    </row>
    <row r="281" spans="1:9" ht="15.75" customHeight="1" hidden="1">
      <c r="A281" s="65" t="s">
        <v>79</v>
      </c>
      <c r="B281" s="8" t="s">
        <v>122</v>
      </c>
      <c r="C281" s="8" t="s">
        <v>49</v>
      </c>
      <c r="D281" s="28" t="s">
        <v>52</v>
      </c>
      <c r="E281" s="92">
        <f>E282</f>
        <v>0</v>
      </c>
      <c r="F281" s="98">
        <f t="shared" si="41"/>
        <v>0</v>
      </c>
      <c r="G281" s="99">
        <f t="shared" si="41"/>
        <v>0</v>
      </c>
      <c r="H281" s="96"/>
      <c r="I281" s="97"/>
    </row>
    <row r="282" spans="1:9" ht="22.5" hidden="1">
      <c r="A282" s="65" t="s">
        <v>79</v>
      </c>
      <c r="B282" s="8" t="s">
        <v>122</v>
      </c>
      <c r="C282" s="8" t="s">
        <v>44</v>
      </c>
      <c r="D282" s="27" t="s">
        <v>45</v>
      </c>
      <c r="E282" s="92">
        <f>ВЕД!F295</f>
        <v>0</v>
      </c>
      <c r="F282" s="98">
        <f>ВЕД!G295</f>
        <v>0</v>
      </c>
      <c r="G282" s="99">
        <f>ВЕД!H295</f>
        <v>0</v>
      </c>
      <c r="H282" s="96"/>
      <c r="I282" s="97"/>
    </row>
    <row r="283" spans="1:9" ht="12.75" hidden="1">
      <c r="A283" s="65" t="s">
        <v>79</v>
      </c>
      <c r="B283" s="8" t="s">
        <v>124</v>
      </c>
      <c r="C283" s="8"/>
      <c r="D283" s="27" t="s">
        <v>125</v>
      </c>
      <c r="E283" s="92">
        <f>E284</f>
        <v>0</v>
      </c>
      <c r="F283" s="98">
        <f aca="true" t="shared" si="42" ref="F283:G285">F284</f>
        <v>0</v>
      </c>
      <c r="G283" s="99">
        <f t="shared" si="42"/>
        <v>0</v>
      </c>
      <c r="H283" s="96"/>
      <c r="I283" s="97"/>
    </row>
    <row r="284" spans="1:9" ht="22.5" hidden="1">
      <c r="A284" s="65" t="s">
        <v>79</v>
      </c>
      <c r="B284" s="8" t="s">
        <v>124</v>
      </c>
      <c r="C284" s="8" t="s">
        <v>50</v>
      </c>
      <c r="D284" s="28" t="s">
        <v>51</v>
      </c>
      <c r="E284" s="92">
        <f>E285</f>
        <v>0</v>
      </c>
      <c r="F284" s="98">
        <f t="shared" si="42"/>
        <v>0</v>
      </c>
      <c r="G284" s="99">
        <f t="shared" si="42"/>
        <v>0</v>
      </c>
      <c r="H284" s="96"/>
      <c r="I284" s="97"/>
    </row>
    <row r="285" spans="1:9" ht="15.75" customHeight="1" hidden="1">
      <c r="A285" s="65" t="s">
        <v>79</v>
      </c>
      <c r="B285" s="8" t="s">
        <v>124</v>
      </c>
      <c r="C285" s="8" t="s">
        <v>49</v>
      </c>
      <c r="D285" s="28" t="s">
        <v>52</v>
      </c>
      <c r="E285" s="92">
        <f>E286</f>
        <v>0</v>
      </c>
      <c r="F285" s="98">
        <f t="shared" si="42"/>
        <v>0</v>
      </c>
      <c r="G285" s="99">
        <f t="shared" si="42"/>
        <v>0</v>
      </c>
      <c r="H285" s="96"/>
      <c r="I285" s="97"/>
    </row>
    <row r="286" spans="1:9" ht="22.5" hidden="1">
      <c r="A286" s="65" t="s">
        <v>79</v>
      </c>
      <c r="B286" s="8" t="s">
        <v>124</v>
      </c>
      <c r="C286" s="8" t="s">
        <v>44</v>
      </c>
      <c r="D286" s="27" t="s">
        <v>45</v>
      </c>
      <c r="E286" s="92">
        <f>ВЕД!F299</f>
        <v>0</v>
      </c>
      <c r="F286" s="98">
        <f>ВЕД!G299</f>
        <v>0</v>
      </c>
      <c r="G286" s="99">
        <f>ВЕД!H299</f>
        <v>0</v>
      </c>
      <c r="H286" s="96"/>
      <c r="I286" s="97"/>
    </row>
    <row r="287" spans="1:9" ht="22.5" hidden="1">
      <c r="A287" s="65" t="s">
        <v>79</v>
      </c>
      <c r="B287" s="8" t="s">
        <v>126</v>
      </c>
      <c r="C287" s="8"/>
      <c r="D287" s="27" t="s">
        <v>127</v>
      </c>
      <c r="E287" s="92">
        <f>E288</f>
        <v>0</v>
      </c>
      <c r="F287" s="98">
        <f aca="true" t="shared" si="43" ref="F287:G289">F288</f>
        <v>0</v>
      </c>
      <c r="G287" s="99">
        <f t="shared" si="43"/>
        <v>0</v>
      </c>
      <c r="H287" s="96"/>
      <c r="I287" s="97"/>
    </row>
    <row r="288" spans="1:9" ht="22.5" hidden="1">
      <c r="A288" s="65" t="s">
        <v>79</v>
      </c>
      <c r="B288" s="8" t="s">
        <v>126</v>
      </c>
      <c r="C288" s="8" t="s">
        <v>50</v>
      </c>
      <c r="D288" s="28" t="s">
        <v>51</v>
      </c>
      <c r="E288" s="92">
        <f>E289</f>
        <v>0</v>
      </c>
      <c r="F288" s="98">
        <f t="shared" si="43"/>
        <v>0</v>
      </c>
      <c r="G288" s="99">
        <f t="shared" si="43"/>
        <v>0</v>
      </c>
      <c r="H288" s="96"/>
      <c r="I288" s="97"/>
    </row>
    <row r="289" spans="1:9" ht="16.5" customHeight="1" hidden="1">
      <c r="A289" s="65" t="s">
        <v>79</v>
      </c>
      <c r="B289" s="8" t="s">
        <v>126</v>
      </c>
      <c r="C289" s="8" t="s">
        <v>49</v>
      </c>
      <c r="D289" s="28" t="s">
        <v>52</v>
      </c>
      <c r="E289" s="92">
        <f>E290</f>
        <v>0</v>
      </c>
      <c r="F289" s="98">
        <f t="shared" si="43"/>
        <v>0</v>
      </c>
      <c r="G289" s="99">
        <f t="shared" si="43"/>
        <v>0</v>
      </c>
      <c r="H289" s="96"/>
      <c r="I289" s="97"/>
    </row>
    <row r="290" spans="1:9" ht="22.5" hidden="1">
      <c r="A290" s="65" t="s">
        <v>79</v>
      </c>
      <c r="B290" s="8" t="s">
        <v>126</v>
      </c>
      <c r="C290" s="8" t="s">
        <v>44</v>
      </c>
      <c r="D290" s="27" t="s">
        <v>45</v>
      </c>
      <c r="E290" s="92">
        <f>ВЕД!F303</f>
        <v>0</v>
      </c>
      <c r="F290" s="98">
        <f>ВЕД!G303</f>
        <v>0</v>
      </c>
      <c r="G290" s="99">
        <f>ВЕД!H303</f>
        <v>0</v>
      </c>
      <c r="H290" s="96"/>
      <c r="I290" s="97"/>
    </row>
    <row r="291" spans="1:9" ht="22.5" hidden="1">
      <c r="A291" s="65" t="s">
        <v>79</v>
      </c>
      <c r="B291" s="8" t="s">
        <v>128</v>
      </c>
      <c r="C291" s="8"/>
      <c r="D291" s="27" t="s">
        <v>129</v>
      </c>
      <c r="E291" s="92">
        <f>E292</f>
        <v>0</v>
      </c>
      <c r="F291" s="98">
        <f aca="true" t="shared" si="44" ref="F291:G293">F292</f>
        <v>0</v>
      </c>
      <c r="G291" s="99">
        <f t="shared" si="44"/>
        <v>0</v>
      </c>
      <c r="H291" s="96"/>
      <c r="I291" s="97"/>
    </row>
    <row r="292" spans="1:9" ht="22.5" hidden="1">
      <c r="A292" s="65" t="s">
        <v>79</v>
      </c>
      <c r="B292" s="8" t="s">
        <v>128</v>
      </c>
      <c r="C292" s="8" t="s">
        <v>50</v>
      </c>
      <c r="D292" s="28" t="s">
        <v>51</v>
      </c>
      <c r="E292" s="92">
        <f>E293</f>
        <v>0</v>
      </c>
      <c r="F292" s="98">
        <f t="shared" si="44"/>
        <v>0</v>
      </c>
      <c r="G292" s="99">
        <f t="shared" si="44"/>
        <v>0</v>
      </c>
      <c r="H292" s="96"/>
      <c r="I292" s="97"/>
    </row>
    <row r="293" spans="1:9" ht="22.5" hidden="1">
      <c r="A293" s="65" t="s">
        <v>79</v>
      </c>
      <c r="B293" s="8" t="s">
        <v>128</v>
      </c>
      <c r="C293" s="8" t="s">
        <v>49</v>
      </c>
      <c r="D293" s="28" t="s">
        <v>52</v>
      </c>
      <c r="E293" s="92">
        <f>E294</f>
        <v>0</v>
      </c>
      <c r="F293" s="98">
        <f t="shared" si="44"/>
        <v>0</v>
      </c>
      <c r="G293" s="99">
        <f t="shared" si="44"/>
        <v>0</v>
      </c>
      <c r="H293" s="96"/>
      <c r="I293" s="97"/>
    </row>
    <row r="294" spans="1:9" ht="22.5" hidden="1">
      <c r="A294" s="65" t="s">
        <v>79</v>
      </c>
      <c r="B294" s="8" t="s">
        <v>128</v>
      </c>
      <c r="C294" s="8" t="s">
        <v>44</v>
      </c>
      <c r="D294" s="27" t="s">
        <v>45</v>
      </c>
      <c r="E294" s="92">
        <f>ВЕД!F307</f>
        <v>0</v>
      </c>
      <c r="F294" s="98">
        <f>ВЕД!G307</f>
        <v>0</v>
      </c>
      <c r="G294" s="99">
        <f>ВЕД!H307</f>
        <v>0</v>
      </c>
      <c r="H294" s="96"/>
      <c r="I294" s="97"/>
    </row>
    <row r="295" spans="1:9" ht="22.5" hidden="1">
      <c r="A295" s="65" t="s">
        <v>79</v>
      </c>
      <c r="B295" s="8" t="s">
        <v>130</v>
      </c>
      <c r="C295" s="8"/>
      <c r="D295" s="27" t="s">
        <v>131</v>
      </c>
      <c r="E295" s="92">
        <f>E296</f>
        <v>0</v>
      </c>
      <c r="F295" s="98">
        <f aca="true" t="shared" si="45" ref="F295:G297">F296</f>
        <v>0</v>
      </c>
      <c r="G295" s="99">
        <f t="shared" si="45"/>
        <v>0</v>
      </c>
      <c r="H295" s="96"/>
      <c r="I295" s="97"/>
    </row>
    <row r="296" spans="1:9" ht="22.5" hidden="1">
      <c r="A296" s="65" t="s">
        <v>79</v>
      </c>
      <c r="B296" s="8" t="s">
        <v>130</v>
      </c>
      <c r="C296" s="8" t="s">
        <v>50</v>
      </c>
      <c r="D296" s="28" t="s">
        <v>51</v>
      </c>
      <c r="E296" s="92">
        <f>E297</f>
        <v>0</v>
      </c>
      <c r="F296" s="98">
        <f t="shared" si="45"/>
        <v>0</v>
      </c>
      <c r="G296" s="99">
        <f t="shared" si="45"/>
        <v>0</v>
      </c>
      <c r="H296" s="96"/>
      <c r="I296" s="97"/>
    </row>
    <row r="297" spans="1:9" ht="16.5" customHeight="1" hidden="1">
      <c r="A297" s="65" t="s">
        <v>79</v>
      </c>
      <c r="B297" s="8" t="s">
        <v>130</v>
      </c>
      <c r="C297" s="8" t="s">
        <v>49</v>
      </c>
      <c r="D297" s="28" t="s">
        <v>52</v>
      </c>
      <c r="E297" s="92">
        <f>E298</f>
        <v>0</v>
      </c>
      <c r="F297" s="98">
        <f t="shared" si="45"/>
        <v>0</v>
      </c>
      <c r="G297" s="99">
        <f t="shared" si="45"/>
        <v>0</v>
      </c>
      <c r="H297" s="96"/>
      <c r="I297" s="97"/>
    </row>
    <row r="298" spans="1:9" ht="22.5" hidden="1">
      <c r="A298" s="65" t="s">
        <v>79</v>
      </c>
      <c r="B298" s="8" t="s">
        <v>130</v>
      </c>
      <c r="C298" s="8" t="s">
        <v>44</v>
      </c>
      <c r="D298" s="27" t="s">
        <v>45</v>
      </c>
      <c r="E298" s="92">
        <f>ВЕД!F311</f>
        <v>0</v>
      </c>
      <c r="F298" s="98">
        <f>ВЕД!G311</f>
        <v>0</v>
      </c>
      <c r="G298" s="99">
        <f>ВЕД!H311</f>
        <v>0</v>
      </c>
      <c r="H298" s="96"/>
      <c r="I298" s="97"/>
    </row>
    <row r="299" spans="1:9" ht="22.5" hidden="1">
      <c r="A299" s="65" t="s">
        <v>79</v>
      </c>
      <c r="B299" s="8" t="s">
        <v>132</v>
      </c>
      <c r="C299" s="8"/>
      <c r="D299" s="27" t="s">
        <v>133</v>
      </c>
      <c r="E299" s="92">
        <f>E300</f>
        <v>0</v>
      </c>
      <c r="F299" s="98">
        <f aca="true" t="shared" si="46" ref="F299:G301">F300</f>
        <v>0</v>
      </c>
      <c r="G299" s="99">
        <f t="shared" si="46"/>
        <v>0</v>
      </c>
      <c r="H299" s="96"/>
      <c r="I299" s="97"/>
    </row>
    <row r="300" spans="1:9" ht="22.5" hidden="1">
      <c r="A300" s="65" t="s">
        <v>79</v>
      </c>
      <c r="B300" s="8" t="s">
        <v>132</v>
      </c>
      <c r="C300" s="8" t="s">
        <v>50</v>
      </c>
      <c r="D300" s="28" t="s">
        <v>51</v>
      </c>
      <c r="E300" s="92">
        <f>E301</f>
        <v>0</v>
      </c>
      <c r="F300" s="98">
        <f t="shared" si="46"/>
        <v>0</v>
      </c>
      <c r="G300" s="99">
        <f t="shared" si="46"/>
        <v>0</v>
      </c>
      <c r="H300" s="96"/>
      <c r="I300" s="97"/>
    </row>
    <row r="301" spans="1:9" ht="16.5" customHeight="1" hidden="1">
      <c r="A301" s="65" t="s">
        <v>79</v>
      </c>
      <c r="B301" s="8" t="s">
        <v>132</v>
      </c>
      <c r="C301" s="8" t="s">
        <v>49</v>
      </c>
      <c r="D301" s="28" t="s">
        <v>52</v>
      </c>
      <c r="E301" s="92">
        <f>E302</f>
        <v>0</v>
      </c>
      <c r="F301" s="98">
        <f t="shared" si="46"/>
        <v>0</v>
      </c>
      <c r="G301" s="99">
        <f t="shared" si="46"/>
        <v>0</v>
      </c>
      <c r="H301" s="96"/>
      <c r="I301" s="97"/>
    </row>
    <row r="302" spans="1:9" ht="22.5" hidden="1">
      <c r="A302" s="65" t="s">
        <v>79</v>
      </c>
      <c r="B302" s="8" t="s">
        <v>132</v>
      </c>
      <c r="C302" s="8" t="s">
        <v>44</v>
      </c>
      <c r="D302" s="27" t="s">
        <v>45</v>
      </c>
      <c r="E302" s="92">
        <f>ВЕД!F315</f>
        <v>0</v>
      </c>
      <c r="F302" s="98">
        <f>ВЕД!G315</f>
        <v>0</v>
      </c>
      <c r="G302" s="99">
        <f>ВЕД!H315</f>
        <v>0</v>
      </c>
      <c r="H302" s="96"/>
      <c r="I302" s="97"/>
    </row>
    <row r="303" spans="1:9" ht="22.5" hidden="1">
      <c r="A303" s="65" t="s">
        <v>79</v>
      </c>
      <c r="B303" s="8" t="s">
        <v>134</v>
      </c>
      <c r="C303" s="8"/>
      <c r="D303" s="27" t="s">
        <v>135</v>
      </c>
      <c r="E303" s="92">
        <f>E304</f>
        <v>0</v>
      </c>
      <c r="F303" s="98">
        <f aca="true" t="shared" si="47" ref="F303:G305">F304</f>
        <v>0</v>
      </c>
      <c r="G303" s="99">
        <f t="shared" si="47"/>
        <v>0</v>
      </c>
      <c r="H303" s="96"/>
      <c r="I303" s="97"/>
    </row>
    <row r="304" spans="1:9" ht="22.5" hidden="1">
      <c r="A304" s="65" t="s">
        <v>79</v>
      </c>
      <c r="B304" s="8" t="s">
        <v>134</v>
      </c>
      <c r="C304" s="8" t="s">
        <v>50</v>
      </c>
      <c r="D304" s="28" t="s">
        <v>51</v>
      </c>
      <c r="E304" s="92">
        <f>E305</f>
        <v>0</v>
      </c>
      <c r="F304" s="98">
        <f t="shared" si="47"/>
        <v>0</v>
      </c>
      <c r="G304" s="99">
        <f t="shared" si="47"/>
        <v>0</v>
      </c>
      <c r="H304" s="96"/>
      <c r="I304" s="97"/>
    </row>
    <row r="305" spans="1:9" ht="18.75" customHeight="1" hidden="1">
      <c r="A305" s="65" t="s">
        <v>79</v>
      </c>
      <c r="B305" s="8" t="s">
        <v>134</v>
      </c>
      <c r="C305" s="8" t="s">
        <v>49</v>
      </c>
      <c r="D305" s="28" t="s">
        <v>52</v>
      </c>
      <c r="E305" s="92">
        <f>E306</f>
        <v>0</v>
      </c>
      <c r="F305" s="98">
        <f t="shared" si="47"/>
        <v>0</v>
      </c>
      <c r="G305" s="99">
        <f t="shared" si="47"/>
        <v>0</v>
      </c>
      <c r="H305" s="96"/>
      <c r="I305" s="97"/>
    </row>
    <row r="306" spans="1:9" ht="22.5" hidden="1">
      <c r="A306" s="65" t="s">
        <v>79</v>
      </c>
      <c r="B306" s="8" t="s">
        <v>134</v>
      </c>
      <c r="C306" s="8" t="s">
        <v>44</v>
      </c>
      <c r="D306" s="27" t="s">
        <v>45</v>
      </c>
      <c r="E306" s="92">
        <f>ВЕД!F319</f>
        <v>0</v>
      </c>
      <c r="F306" s="98">
        <f>ВЕД!G319</f>
        <v>0</v>
      </c>
      <c r="G306" s="99">
        <f>ВЕД!H319</f>
        <v>0</v>
      </c>
      <c r="H306" s="96"/>
      <c r="I306" s="97"/>
    </row>
    <row r="307" spans="1:9" ht="22.5" hidden="1">
      <c r="A307" s="65" t="s">
        <v>79</v>
      </c>
      <c r="B307" s="8" t="s">
        <v>137</v>
      </c>
      <c r="C307" s="8"/>
      <c r="D307" s="27" t="s">
        <v>5</v>
      </c>
      <c r="E307" s="92">
        <f aca="true" t="shared" si="48" ref="E307:G309">E308</f>
        <v>0</v>
      </c>
      <c r="F307" s="98">
        <f t="shared" si="48"/>
        <v>0</v>
      </c>
      <c r="G307" s="99">
        <f t="shared" si="48"/>
        <v>0</v>
      </c>
      <c r="H307" s="96"/>
      <c r="I307" s="97"/>
    </row>
    <row r="308" spans="1:9" ht="22.5" hidden="1">
      <c r="A308" s="65" t="s">
        <v>79</v>
      </c>
      <c r="B308" s="8" t="s">
        <v>137</v>
      </c>
      <c r="C308" s="8" t="s">
        <v>50</v>
      </c>
      <c r="D308" s="28" t="s">
        <v>51</v>
      </c>
      <c r="E308" s="92">
        <f t="shared" si="48"/>
        <v>0</v>
      </c>
      <c r="F308" s="98">
        <f t="shared" si="48"/>
        <v>0</v>
      </c>
      <c r="G308" s="99">
        <f t="shared" si="48"/>
        <v>0</v>
      </c>
      <c r="H308" s="96"/>
      <c r="I308" s="97"/>
    </row>
    <row r="309" spans="1:9" ht="19.5" customHeight="1" hidden="1">
      <c r="A309" s="65" t="s">
        <v>79</v>
      </c>
      <c r="B309" s="8" t="s">
        <v>137</v>
      </c>
      <c r="C309" s="8" t="s">
        <v>49</v>
      </c>
      <c r="D309" s="28" t="s">
        <v>52</v>
      </c>
      <c r="E309" s="92">
        <f t="shared" si="48"/>
        <v>0</v>
      </c>
      <c r="F309" s="98">
        <f t="shared" si="48"/>
        <v>0</v>
      </c>
      <c r="G309" s="99">
        <f t="shared" si="48"/>
        <v>0</v>
      </c>
      <c r="H309" s="96"/>
      <c r="I309" s="97"/>
    </row>
    <row r="310" spans="1:9" ht="22.5" hidden="1">
      <c r="A310" s="65" t="s">
        <v>79</v>
      </c>
      <c r="B310" s="8" t="s">
        <v>137</v>
      </c>
      <c r="C310" s="8" t="s">
        <v>44</v>
      </c>
      <c r="D310" s="27" t="s">
        <v>45</v>
      </c>
      <c r="E310" s="92">
        <f>ВЕД!F323</f>
        <v>0</v>
      </c>
      <c r="F310" s="98">
        <f>ВЕД!G323</f>
        <v>0</v>
      </c>
      <c r="G310" s="99">
        <f>ВЕД!H323</f>
        <v>0</v>
      </c>
      <c r="H310" s="96"/>
      <c r="I310" s="97"/>
    </row>
    <row r="311" spans="1:9" ht="33.75">
      <c r="A311" s="62" t="s">
        <v>79</v>
      </c>
      <c r="B311" s="14" t="s">
        <v>243</v>
      </c>
      <c r="C311" s="14"/>
      <c r="D311" s="29" t="s">
        <v>391</v>
      </c>
      <c r="E311" s="93">
        <f>E312+E327+E345</f>
        <v>9375.9</v>
      </c>
      <c r="F311" s="173">
        <f>F312+F327+F345</f>
        <v>0</v>
      </c>
      <c r="G311" s="93">
        <f>G312+G327+G345</f>
        <v>0</v>
      </c>
      <c r="H311" s="213">
        <f>H312+H327+H345</f>
        <v>4496</v>
      </c>
      <c r="I311" s="93">
        <f>I312+I327+I345</f>
        <v>4378.400000000001</v>
      </c>
    </row>
    <row r="312" spans="1:9" ht="21.75">
      <c r="A312" s="62" t="s">
        <v>79</v>
      </c>
      <c r="B312" s="14" t="s">
        <v>255</v>
      </c>
      <c r="C312" s="14"/>
      <c r="D312" s="124" t="s">
        <v>120</v>
      </c>
      <c r="E312" s="93">
        <f>E313+E323</f>
        <v>8732.9</v>
      </c>
      <c r="F312" s="173">
        <f>F313+F323</f>
        <v>0</v>
      </c>
      <c r="G312" s="93">
        <f>G313+G323</f>
        <v>0</v>
      </c>
      <c r="H312" s="213">
        <f>H313+H323</f>
        <v>3980.3</v>
      </c>
      <c r="I312" s="93">
        <f>I313+I323</f>
        <v>4155.3</v>
      </c>
    </row>
    <row r="313" spans="1:9" ht="22.5">
      <c r="A313" s="65" t="s">
        <v>79</v>
      </c>
      <c r="B313" s="8" t="s">
        <v>256</v>
      </c>
      <c r="C313" s="8"/>
      <c r="D313" s="27" t="s">
        <v>87</v>
      </c>
      <c r="E313" s="92">
        <f>E314</f>
        <v>1701.6</v>
      </c>
      <c r="F313" s="172">
        <f>F314</f>
        <v>0</v>
      </c>
      <c r="G313" s="92">
        <f>G314</f>
        <v>0</v>
      </c>
      <c r="H313" s="108">
        <f>H314</f>
        <v>1205.8</v>
      </c>
      <c r="I313" s="92">
        <f>I314</f>
        <v>1258.8</v>
      </c>
    </row>
    <row r="314" spans="1:9" ht="12.75">
      <c r="A314" s="65" t="s">
        <v>79</v>
      </c>
      <c r="B314" s="8" t="s">
        <v>257</v>
      </c>
      <c r="C314" s="8"/>
      <c r="D314" s="27" t="s">
        <v>186</v>
      </c>
      <c r="E314" s="92">
        <f>E315+E317+E320</f>
        <v>1701.6</v>
      </c>
      <c r="F314" s="172">
        <f>F315+F317+F320</f>
        <v>0</v>
      </c>
      <c r="G314" s="92">
        <f>G315+G317+G320</f>
        <v>0</v>
      </c>
      <c r="H314" s="108">
        <f>H315+H317+H320</f>
        <v>1205.8</v>
      </c>
      <c r="I314" s="92">
        <f>I315+I317+I320</f>
        <v>1258.8</v>
      </c>
    </row>
    <row r="315" spans="1:9" ht="22.5">
      <c r="A315" s="65" t="s">
        <v>79</v>
      </c>
      <c r="B315" s="8" t="s">
        <v>271</v>
      </c>
      <c r="C315" s="8"/>
      <c r="D315" s="44" t="s">
        <v>88</v>
      </c>
      <c r="E315" s="92">
        <f>E316</f>
        <v>1701.6</v>
      </c>
      <c r="F315" s="172">
        <f>F316</f>
        <v>0</v>
      </c>
      <c r="G315" s="92">
        <f>G316</f>
        <v>0</v>
      </c>
      <c r="H315" s="108">
        <f>H316</f>
        <v>1205.8</v>
      </c>
      <c r="I315" s="92">
        <f>I316</f>
        <v>1258.8</v>
      </c>
    </row>
    <row r="316" spans="1:9" ht="22.5" customHeight="1">
      <c r="A316" s="65" t="s">
        <v>79</v>
      </c>
      <c r="B316" s="8" t="s">
        <v>271</v>
      </c>
      <c r="C316" s="8" t="s">
        <v>50</v>
      </c>
      <c r="D316" s="28" t="s">
        <v>359</v>
      </c>
      <c r="E316" s="92">
        <f>ВЕД!F329</f>
        <v>1701.6</v>
      </c>
      <c r="F316" s="172">
        <f>ВЕД!G329</f>
        <v>0</v>
      </c>
      <c r="G316" s="92">
        <f>ВЕД!H329</f>
        <v>0</v>
      </c>
      <c r="H316" s="108">
        <f>ВЕД!I329</f>
        <v>1205.8</v>
      </c>
      <c r="I316" s="92">
        <f>ВЕД!J329</f>
        <v>1258.8</v>
      </c>
    </row>
    <row r="317" spans="1:9" ht="22.5" hidden="1">
      <c r="A317" s="65" t="s">
        <v>79</v>
      </c>
      <c r="B317" s="8" t="s">
        <v>272</v>
      </c>
      <c r="C317" s="8"/>
      <c r="D317" s="44" t="s">
        <v>141</v>
      </c>
      <c r="E317" s="92">
        <f>E318+E319</f>
        <v>0</v>
      </c>
      <c r="F317" s="172">
        <f>F318+F319</f>
        <v>0</v>
      </c>
      <c r="G317" s="92">
        <f>G318+G319</f>
        <v>0</v>
      </c>
      <c r="H317" s="108">
        <f>H318+H319</f>
        <v>0</v>
      </c>
      <c r="I317" s="92">
        <f>I318+I319</f>
        <v>0</v>
      </c>
    </row>
    <row r="318" spans="1:9" ht="23.25" customHeight="1" hidden="1">
      <c r="A318" s="65" t="s">
        <v>79</v>
      </c>
      <c r="B318" s="8" t="s">
        <v>272</v>
      </c>
      <c r="C318" s="8" t="s">
        <v>50</v>
      </c>
      <c r="D318" s="28" t="s">
        <v>359</v>
      </c>
      <c r="E318" s="92">
        <f>ВЕД!F331</f>
        <v>0</v>
      </c>
      <c r="F318" s="172">
        <f>ВЕД!G331</f>
        <v>0</v>
      </c>
      <c r="G318" s="92">
        <f>ВЕД!H331</f>
        <v>0</v>
      </c>
      <c r="H318" s="108">
        <f>ВЕД!I331</f>
        <v>0</v>
      </c>
      <c r="I318" s="92">
        <f>ВЕД!J331</f>
        <v>0</v>
      </c>
    </row>
    <row r="319" spans="1:9" ht="12.75" hidden="1">
      <c r="A319" s="65" t="s">
        <v>79</v>
      </c>
      <c r="B319" s="8" t="s">
        <v>272</v>
      </c>
      <c r="C319" s="8" t="s">
        <v>53</v>
      </c>
      <c r="D319" s="58" t="s">
        <v>140</v>
      </c>
      <c r="E319" s="92">
        <f>ВЕД!F332</f>
        <v>0</v>
      </c>
      <c r="F319" s="172">
        <f>ВЕД!G332</f>
        <v>0</v>
      </c>
      <c r="G319" s="92">
        <f>ВЕД!H332</f>
        <v>0</v>
      </c>
      <c r="H319" s="108">
        <f>ВЕД!I332</f>
        <v>0</v>
      </c>
      <c r="I319" s="92">
        <f>ВЕД!J332</f>
        <v>0</v>
      </c>
    </row>
    <row r="320" spans="1:9" ht="22.5" hidden="1">
      <c r="A320" s="65" t="s">
        <v>79</v>
      </c>
      <c r="B320" s="8" t="s">
        <v>303</v>
      </c>
      <c r="C320" s="8"/>
      <c r="D320" s="58" t="s">
        <v>305</v>
      </c>
      <c r="E320" s="92">
        <f>E321</f>
        <v>0</v>
      </c>
      <c r="F320" s="172">
        <f aca="true" t="shared" si="49" ref="F320:I321">F321</f>
        <v>0</v>
      </c>
      <c r="G320" s="92">
        <f t="shared" si="49"/>
        <v>0</v>
      </c>
      <c r="H320" s="108">
        <f t="shared" si="49"/>
        <v>0</v>
      </c>
      <c r="I320" s="92">
        <f t="shared" si="49"/>
        <v>0</v>
      </c>
    </row>
    <row r="321" spans="1:9" ht="12.75" hidden="1">
      <c r="A321" s="65" t="s">
        <v>79</v>
      </c>
      <c r="B321" s="8" t="s">
        <v>304</v>
      </c>
      <c r="C321" s="8"/>
      <c r="D321" s="27" t="s">
        <v>58</v>
      </c>
      <c r="E321" s="92">
        <f>E322</f>
        <v>0</v>
      </c>
      <c r="F321" s="172">
        <f t="shared" si="49"/>
        <v>0</v>
      </c>
      <c r="G321" s="92">
        <f t="shared" si="49"/>
        <v>0</v>
      </c>
      <c r="H321" s="108">
        <f t="shared" si="49"/>
        <v>0</v>
      </c>
      <c r="I321" s="92">
        <f t="shared" si="49"/>
        <v>0</v>
      </c>
    </row>
    <row r="322" spans="1:9" ht="22.5" hidden="1">
      <c r="A322" s="65" t="s">
        <v>79</v>
      </c>
      <c r="B322" s="8" t="s">
        <v>304</v>
      </c>
      <c r="C322" s="8" t="s">
        <v>50</v>
      </c>
      <c r="D322" s="28" t="s">
        <v>51</v>
      </c>
      <c r="E322" s="92">
        <f>ВЕД!F335</f>
        <v>0</v>
      </c>
      <c r="F322" s="172">
        <f>ВЕД!G335</f>
        <v>0</v>
      </c>
      <c r="G322" s="92">
        <f>ВЕД!H335</f>
        <v>0</v>
      </c>
      <c r="H322" s="108">
        <f>ВЕД!I335</f>
        <v>0</v>
      </c>
      <c r="I322" s="92">
        <f>ВЕД!J335</f>
        <v>0</v>
      </c>
    </row>
    <row r="323" spans="1:9" ht="22.5">
      <c r="A323" s="65" t="s">
        <v>79</v>
      </c>
      <c r="B323" s="8" t="s">
        <v>288</v>
      </c>
      <c r="C323" s="8"/>
      <c r="D323" s="58" t="s">
        <v>289</v>
      </c>
      <c r="E323" s="92">
        <f>E324</f>
        <v>7031.3</v>
      </c>
      <c r="F323" s="172">
        <f aca="true" t="shared" si="50" ref="F323:I324">F324</f>
        <v>0</v>
      </c>
      <c r="G323" s="92">
        <f t="shared" si="50"/>
        <v>0</v>
      </c>
      <c r="H323" s="108">
        <f t="shared" si="50"/>
        <v>2774.5</v>
      </c>
      <c r="I323" s="92">
        <f t="shared" si="50"/>
        <v>2896.5</v>
      </c>
    </row>
    <row r="324" spans="1:9" ht="12.75">
      <c r="A324" s="65" t="s">
        <v>79</v>
      </c>
      <c r="B324" s="8" t="s">
        <v>290</v>
      </c>
      <c r="C324" s="8"/>
      <c r="D324" s="27" t="s">
        <v>186</v>
      </c>
      <c r="E324" s="92">
        <f>E325</f>
        <v>7031.3</v>
      </c>
      <c r="F324" s="172">
        <f t="shared" si="50"/>
        <v>0</v>
      </c>
      <c r="G324" s="92">
        <f t="shared" si="50"/>
        <v>0</v>
      </c>
      <c r="H324" s="108">
        <f t="shared" si="50"/>
        <v>2774.5</v>
      </c>
      <c r="I324" s="92">
        <f t="shared" si="50"/>
        <v>2896.5</v>
      </c>
    </row>
    <row r="325" spans="1:9" ht="22.5">
      <c r="A325" s="65" t="s">
        <v>79</v>
      </c>
      <c r="B325" s="8" t="s">
        <v>291</v>
      </c>
      <c r="C325" s="8"/>
      <c r="D325" s="58" t="s">
        <v>292</v>
      </c>
      <c r="E325" s="92">
        <f>E326</f>
        <v>7031.3</v>
      </c>
      <c r="F325" s="172">
        <f>F326</f>
        <v>0</v>
      </c>
      <c r="G325" s="92">
        <f>G326</f>
        <v>0</v>
      </c>
      <c r="H325" s="108">
        <f>H326</f>
        <v>2774.5</v>
      </c>
      <c r="I325" s="92">
        <f>I326</f>
        <v>2896.5</v>
      </c>
    </row>
    <row r="326" spans="1:9" ht="22.5">
      <c r="A326" s="65" t="s">
        <v>79</v>
      </c>
      <c r="B326" s="8" t="s">
        <v>291</v>
      </c>
      <c r="C326" s="8" t="s">
        <v>50</v>
      </c>
      <c r="D326" s="28" t="s">
        <v>359</v>
      </c>
      <c r="E326" s="92">
        <f>ВЕД!F339</f>
        <v>7031.3</v>
      </c>
      <c r="F326" s="172">
        <f>ВЕД!G339</f>
        <v>0</v>
      </c>
      <c r="G326" s="92">
        <f>ВЕД!H339</f>
        <v>0</v>
      </c>
      <c r="H326" s="108">
        <f>ВЕД!I339</f>
        <v>2774.5</v>
      </c>
      <c r="I326" s="92">
        <f>ВЕД!J339</f>
        <v>2896.5</v>
      </c>
    </row>
    <row r="327" spans="1:9" ht="18" customHeight="1">
      <c r="A327" s="62" t="s">
        <v>79</v>
      </c>
      <c r="B327" s="14" t="s">
        <v>273</v>
      </c>
      <c r="C327" s="14"/>
      <c r="D327" s="124" t="s">
        <v>83</v>
      </c>
      <c r="E327" s="93">
        <f>E328</f>
        <v>483</v>
      </c>
      <c r="F327" s="173">
        <f>F328</f>
        <v>0</v>
      </c>
      <c r="G327" s="93">
        <f>G328</f>
        <v>0</v>
      </c>
      <c r="H327" s="213">
        <f>H328</f>
        <v>405.4</v>
      </c>
      <c r="I327" s="93">
        <f>I328</f>
        <v>150</v>
      </c>
    </row>
    <row r="328" spans="1:9" ht="22.5">
      <c r="A328" s="65" t="s">
        <v>79</v>
      </c>
      <c r="B328" s="8" t="s">
        <v>274</v>
      </c>
      <c r="C328" s="8"/>
      <c r="D328" s="46" t="s">
        <v>275</v>
      </c>
      <c r="E328" s="92">
        <f>E329+E337+E342</f>
        <v>483</v>
      </c>
      <c r="F328" s="92">
        <f>F329+F337+F342</f>
        <v>0</v>
      </c>
      <c r="G328" s="92">
        <f>G329+G337+G342</f>
        <v>0</v>
      </c>
      <c r="H328" s="108">
        <f>H329+H337+H342</f>
        <v>405.4</v>
      </c>
      <c r="I328" s="92">
        <f>I329+I337+I342</f>
        <v>150</v>
      </c>
    </row>
    <row r="329" spans="1:9" ht="45">
      <c r="A329" s="65" t="s">
        <v>79</v>
      </c>
      <c r="B329" s="8" t="s">
        <v>348</v>
      </c>
      <c r="C329" s="8"/>
      <c r="D329" s="27" t="s">
        <v>350</v>
      </c>
      <c r="E329" s="92">
        <f>E330+E332+E335</f>
        <v>333</v>
      </c>
      <c r="F329" s="92">
        <f>F330+F332+F335</f>
        <v>0</v>
      </c>
      <c r="G329" s="92">
        <f>G330+G332+G335</f>
        <v>0</v>
      </c>
      <c r="H329" s="108">
        <f>H330+H332+H335</f>
        <v>255.4</v>
      </c>
      <c r="I329" s="92">
        <f>I330+I332+I335</f>
        <v>0</v>
      </c>
    </row>
    <row r="330" spans="1:9" ht="22.5" hidden="1">
      <c r="A330" s="65" t="s">
        <v>79</v>
      </c>
      <c r="B330" s="8" t="s">
        <v>349</v>
      </c>
      <c r="C330" s="8"/>
      <c r="D330" s="44" t="s">
        <v>352</v>
      </c>
      <c r="E330" s="92">
        <f>E331</f>
        <v>0</v>
      </c>
      <c r="F330" s="172">
        <f>F331</f>
        <v>0</v>
      </c>
      <c r="G330" s="92">
        <f>G331</f>
        <v>0</v>
      </c>
      <c r="H330" s="108">
        <f>H331</f>
        <v>0</v>
      </c>
      <c r="I330" s="92">
        <f>I331</f>
        <v>0</v>
      </c>
    </row>
    <row r="331" spans="1:9" ht="24" customHeight="1" hidden="1">
      <c r="A331" s="65" t="s">
        <v>79</v>
      </c>
      <c r="B331" s="8" t="s">
        <v>349</v>
      </c>
      <c r="C331" s="8" t="s">
        <v>50</v>
      </c>
      <c r="D331" s="28" t="s">
        <v>359</v>
      </c>
      <c r="E331" s="92">
        <f>ВЕД!F344</f>
        <v>0</v>
      </c>
      <c r="F331" s="172">
        <f>ВЕД!G344</f>
        <v>0</v>
      </c>
      <c r="G331" s="92">
        <f>ВЕД!H344</f>
        <v>0</v>
      </c>
      <c r="H331" s="108">
        <f>ВЕД!I344</f>
        <v>0</v>
      </c>
      <c r="I331" s="92">
        <f>ВЕД!J344</f>
        <v>0</v>
      </c>
    </row>
    <row r="332" spans="1:9" ht="25.5" customHeight="1" hidden="1">
      <c r="A332" s="65" t="s">
        <v>79</v>
      </c>
      <c r="B332" s="8" t="s">
        <v>349</v>
      </c>
      <c r="C332" s="8"/>
      <c r="D332" s="44" t="s">
        <v>355</v>
      </c>
      <c r="E332" s="92">
        <f>E334+E333</f>
        <v>0</v>
      </c>
      <c r="F332" s="172">
        <f>F334+F333</f>
        <v>0</v>
      </c>
      <c r="G332" s="92">
        <f>G334+G333</f>
        <v>0</v>
      </c>
      <c r="H332" s="108">
        <f>H334+H333</f>
        <v>0</v>
      </c>
      <c r="I332" s="92">
        <f>I334+I333</f>
        <v>0</v>
      </c>
    </row>
    <row r="333" spans="1:9" ht="25.5" customHeight="1" hidden="1">
      <c r="A333" s="65" t="s">
        <v>79</v>
      </c>
      <c r="B333" s="8" t="s">
        <v>349</v>
      </c>
      <c r="C333" s="8" t="s">
        <v>50</v>
      </c>
      <c r="D333" s="28" t="s">
        <v>359</v>
      </c>
      <c r="E333" s="92">
        <f>ВЕД!F346</f>
        <v>0</v>
      </c>
      <c r="F333" s="172">
        <f>ВЕД!G346</f>
        <v>0</v>
      </c>
      <c r="G333" s="92">
        <f>ВЕД!H346</f>
        <v>0</v>
      </c>
      <c r="H333" s="108">
        <f>ВЕД!I346</f>
        <v>0</v>
      </c>
      <c r="I333" s="92">
        <f>ВЕД!J346</f>
        <v>0</v>
      </c>
    </row>
    <row r="334" spans="1:9" ht="27.75" customHeight="1" hidden="1">
      <c r="A334" s="65" t="s">
        <v>79</v>
      </c>
      <c r="B334" s="8" t="s">
        <v>349</v>
      </c>
      <c r="C334" s="8" t="s">
        <v>69</v>
      </c>
      <c r="D334" s="27" t="s">
        <v>297</v>
      </c>
      <c r="E334" s="92">
        <f>ВЕД!F347</f>
        <v>0</v>
      </c>
      <c r="F334" s="172">
        <f>ВЕД!G347</f>
        <v>0</v>
      </c>
      <c r="G334" s="92">
        <f>ВЕД!H347</f>
        <v>0</v>
      </c>
      <c r="H334" s="108">
        <f>ВЕД!I347</f>
        <v>0</v>
      </c>
      <c r="I334" s="92">
        <f>ВЕД!J347</f>
        <v>0</v>
      </c>
    </row>
    <row r="335" spans="1:9" ht="27.75" customHeight="1">
      <c r="A335" s="65" t="s">
        <v>79</v>
      </c>
      <c r="B335" s="8" t="s">
        <v>349</v>
      </c>
      <c r="C335" s="8"/>
      <c r="D335" s="178" t="s">
        <v>458</v>
      </c>
      <c r="E335" s="92">
        <f>E336</f>
        <v>333</v>
      </c>
      <c r="F335" s="92">
        <f>F336</f>
        <v>0</v>
      </c>
      <c r="G335" s="92">
        <f>G336</f>
        <v>0</v>
      </c>
      <c r="H335" s="108">
        <f>H336</f>
        <v>255.4</v>
      </c>
      <c r="I335" s="92">
        <f>I336</f>
        <v>0</v>
      </c>
    </row>
    <row r="336" spans="1:9" ht="27.75" customHeight="1">
      <c r="A336" s="65" t="s">
        <v>79</v>
      </c>
      <c r="B336" s="65" t="s">
        <v>349</v>
      </c>
      <c r="C336" s="8" t="s">
        <v>50</v>
      </c>
      <c r="D336" s="174" t="s">
        <v>359</v>
      </c>
      <c r="E336" s="92">
        <f>ВЕД!F349</f>
        <v>333</v>
      </c>
      <c r="F336" s="92">
        <f>ВЕД!G349</f>
        <v>0</v>
      </c>
      <c r="G336" s="92">
        <f>ВЕД!H349</f>
        <v>0</v>
      </c>
      <c r="H336" s="108">
        <f>ВЕД!I349</f>
        <v>255.4</v>
      </c>
      <c r="I336" s="92">
        <f>ВЕД!J349</f>
        <v>0</v>
      </c>
    </row>
    <row r="337" spans="1:9" ht="27.75" customHeight="1" hidden="1">
      <c r="A337" s="65" t="s">
        <v>79</v>
      </c>
      <c r="B337" s="8" t="s">
        <v>434</v>
      </c>
      <c r="C337" s="8"/>
      <c r="D337" s="27" t="s">
        <v>287</v>
      </c>
      <c r="E337" s="92">
        <f>E338+E340</f>
        <v>0</v>
      </c>
      <c r="F337" s="172">
        <f>F338+F340</f>
        <v>0</v>
      </c>
      <c r="G337" s="92">
        <f>G338+G340</f>
        <v>0</v>
      </c>
      <c r="H337" s="108">
        <f>H338+H340</f>
        <v>0</v>
      </c>
      <c r="I337" s="92">
        <f>I338+I340</f>
        <v>0</v>
      </c>
    </row>
    <row r="338" spans="1:9" ht="38.25" customHeight="1" hidden="1">
      <c r="A338" s="65" t="s">
        <v>79</v>
      </c>
      <c r="B338" s="8" t="s">
        <v>435</v>
      </c>
      <c r="C338" s="8"/>
      <c r="D338" s="44" t="s">
        <v>432</v>
      </c>
      <c r="E338" s="92">
        <f>E339</f>
        <v>0</v>
      </c>
      <c r="F338" s="172">
        <f>F339</f>
        <v>0</v>
      </c>
      <c r="G338" s="92">
        <f>G339</f>
        <v>0</v>
      </c>
      <c r="H338" s="108">
        <f>H339</f>
        <v>0</v>
      </c>
      <c r="I338" s="92">
        <f>I339</f>
        <v>0</v>
      </c>
    </row>
    <row r="339" spans="1:9" ht="27.75" customHeight="1" hidden="1">
      <c r="A339" s="65" t="s">
        <v>79</v>
      </c>
      <c r="B339" s="8" t="s">
        <v>435</v>
      </c>
      <c r="C339" s="8" t="s">
        <v>50</v>
      </c>
      <c r="D339" s="28" t="s">
        <v>359</v>
      </c>
      <c r="E339" s="92">
        <f>ВЕД!F352</f>
        <v>0</v>
      </c>
      <c r="F339" s="172">
        <f>ВЕД!G352</f>
        <v>0</v>
      </c>
      <c r="G339" s="92">
        <f>ВЕД!H352</f>
        <v>0</v>
      </c>
      <c r="H339" s="108">
        <f>ВЕД!I352</f>
        <v>0</v>
      </c>
      <c r="I339" s="92">
        <f>ВЕД!J352</f>
        <v>0</v>
      </c>
    </row>
    <row r="340" spans="1:9" ht="48" customHeight="1" hidden="1">
      <c r="A340" s="65" t="s">
        <v>79</v>
      </c>
      <c r="B340" s="8" t="s">
        <v>436</v>
      </c>
      <c r="C340" s="8"/>
      <c r="D340" s="44" t="s">
        <v>433</v>
      </c>
      <c r="E340" s="92">
        <f>E341</f>
        <v>0</v>
      </c>
      <c r="F340" s="172">
        <f>F341</f>
        <v>0</v>
      </c>
      <c r="G340" s="92">
        <f>G341</f>
        <v>0</v>
      </c>
      <c r="H340" s="108">
        <f>H341</f>
        <v>0</v>
      </c>
      <c r="I340" s="92">
        <f>I341</f>
        <v>0</v>
      </c>
    </row>
    <row r="341" spans="1:9" ht="27.75" customHeight="1" hidden="1">
      <c r="A341" s="65" t="s">
        <v>79</v>
      </c>
      <c r="B341" s="8" t="s">
        <v>436</v>
      </c>
      <c r="C341" s="8" t="s">
        <v>50</v>
      </c>
      <c r="D341" s="28" t="s">
        <v>359</v>
      </c>
      <c r="E341" s="92">
        <f>ВЕД!F354</f>
        <v>0</v>
      </c>
      <c r="F341" s="172">
        <f>ВЕД!G354</f>
        <v>0</v>
      </c>
      <c r="G341" s="92">
        <f>ВЕД!H354</f>
        <v>0</v>
      </c>
      <c r="H341" s="108">
        <f>ВЕД!I354</f>
        <v>0</v>
      </c>
      <c r="I341" s="92">
        <f>ВЕД!J354</f>
        <v>0</v>
      </c>
    </row>
    <row r="342" spans="1:9" ht="14.25" customHeight="1">
      <c r="A342" s="65" t="s">
        <v>79</v>
      </c>
      <c r="B342" s="8" t="s">
        <v>456</v>
      </c>
      <c r="C342" s="180"/>
      <c r="D342" s="27" t="s">
        <v>186</v>
      </c>
      <c r="E342" s="92">
        <f aca="true" t="shared" si="51" ref="E342:I343">E343</f>
        <v>150</v>
      </c>
      <c r="F342" s="92">
        <f t="shared" si="51"/>
        <v>0</v>
      </c>
      <c r="G342" s="92">
        <f t="shared" si="51"/>
        <v>0</v>
      </c>
      <c r="H342" s="108">
        <f t="shared" si="51"/>
        <v>150</v>
      </c>
      <c r="I342" s="92">
        <f t="shared" si="51"/>
        <v>150</v>
      </c>
    </row>
    <row r="343" spans="1:9" ht="17.25" customHeight="1">
      <c r="A343" s="65" t="s">
        <v>79</v>
      </c>
      <c r="B343" s="8" t="s">
        <v>457</v>
      </c>
      <c r="C343" s="177"/>
      <c r="D343" s="244" t="s">
        <v>461</v>
      </c>
      <c r="E343" s="92">
        <f t="shared" si="51"/>
        <v>150</v>
      </c>
      <c r="F343" s="92">
        <f t="shared" si="51"/>
        <v>0</v>
      </c>
      <c r="G343" s="92">
        <f t="shared" si="51"/>
        <v>0</v>
      </c>
      <c r="H343" s="108">
        <f t="shared" si="51"/>
        <v>150</v>
      </c>
      <c r="I343" s="92">
        <f t="shared" si="51"/>
        <v>150</v>
      </c>
    </row>
    <row r="344" spans="1:9" ht="27.75" customHeight="1">
      <c r="A344" s="65" t="s">
        <v>79</v>
      </c>
      <c r="B344" s="8" t="s">
        <v>457</v>
      </c>
      <c r="C344" s="8" t="s">
        <v>50</v>
      </c>
      <c r="D344" s="28" t="s">
        <v>359</v>
      </c>
      <c r="E344" s="92">
        <f>ВЕД!F357</f>
        <v>150</v>
      </c>
      <c r="F344" s="92">
        <f>ВЕД!G357</f>
        <v>0</v>
      </c>
      <c r="G344" s="92">
        <f>ВЕД!H357</f>
        <v>0</v>
      </c>
      <c r="H344" s="108">
        <f>ВЕД!I357</f>
        <v>150</v>
      </c>
      <c r="I344" s="92">
        <f>ВЕД!J357</f>
        <v>150</v>
      </c>
    </row>
    <row r="345" spans="1:9" ht="24.75" customHeight="1">
      <c r="A345" s="62" t="s">
        <v>79</v>
      </c>
      <c r="B345" s="14" t="s">
        <v>367</v>
      </c>
      <c r="C345" s="14"/>
      <c r="D345" s="29" t="s">
        <v>368</v>
      </c>
      <c r="E345" s="93">
        <f>E350+E346</f>
        <v>160</v>
      </c>
      <c r="F345" s="173">
        <f>F350+F346</f>
        <v>0</v>
      </c>
      <c r="G345" s="93">
        <f>G350+G346</f>
        <v>0</v>
      </c>
      <c r="H345" s="213">
        <f>H350+H346</f>
        <v>110.3</v>
      </c>
      <c r="I345" s="93">
        <f>I350+I346</f>
        <v>73.1</v>
      </c>
    </row>
    <row r="346" spans="1:9" ht="15" customHeight="1">
      <c r="A346" s="62" t="s">
        <v>79</v>
      </c>
      <c r="B346" s="8" t="s">
        <v>404</v>
      </c>
      <c r="C346" s="8"/>
      <c r="D346" s="28" t="s">
        <v>405</v>
      </c>
      <c r="E346" s="93">
        <f aca="true" t="shared" si="52" ref="E346:I348">E347</f>
        <v>36</v>
      </c>
      <c r="F346" s="173">
        <f t="shared" si="52"/>
        <v>0</v>
      </c>
      <c r="G346" s="93">
        <f t="shared" si="52"/>
        <v>0</v>
      </c>
      <c r="H346" s="213">
        <f t="shared" si="52"/>
        <v>24.8</v>
      </c>
      <c r="I346" s="93">
        <f t="shared" si="52"/>
        <v>26.1</v>
      </c>
    </row>
    <row r="347" spans="1:9" ht="21.75" customHeight="1">
      <c r="A347" s="62" t="s">
        <v>79</v>
      </c>
      <c r="B347" s="8" t="s">
        <v>406</v>
      </c>
      <c r="C347" s="8"/>
      <c r="D347" s="28" t="s">
        <v>407</v>
      </c>
      <c r="E347" s="92">
        <f t="shared" si="52"/>
        <v>36</v>
      </c>
      <c r="F347" s="172">
        <f t="shared" si="52"/>
        <v>0</v>
      </c>
      <c r="G347" s="92">
        <f t="shared" si="52"/>
        <v>0</v>
      </c>
      <c r="H347" s="108">
        <f t="shared" si="52"/>
        <v>24.8</v>
      </c>
      <c r="I347" s="92">
        <f t="shared" si="52"/>
        <v>26.1</v>
      </c>
    </row>
    <row r="348" spans="1:9" ht="22.5" customHeight="1">
      <c r="A348" s="62" t="s">
        <v>79</v>
      </c>
      <c r="B348" s="8" t="s">
        <v>408</v>
      </c>
      <c r="C348" s="8"/>
      <c r="D348" s="46" t="s">
        <v>409</v>
      </c>
      <c r="E348" s="92">
        <f t="shared" si="52"/>
        <v>36</v>
      </c>
      <c r="F348" s="172">
        <f t="shared" si="52"/>
        <v>0</v>
      </c>
      <c r="G348" s="92">
        <f t="shared" si="52"/>
        <v>0</v>
      </c>
      <c r="H348" s="108">
        <f t="shared" si="52"/>
        <v>24.8</v>
      </c>
      <c r="I348" s="92">
        <f t="shared" si="52"/>
        <v>26.1</v>
      </c>
    </row>
    <row r="349" spans="1:9" ht="14.25" customHeight="1">
      <c r="A349" s="62" t="s">
        <v>79</v>
      </c>
      <c r="B349" s="8" t="s">
        <v>408</v>
      </c>
      <c r="C349" s="8" t="s">
        <v>50</v>
      </c>
      <c r="D349" s="28" t="s">
        <v>51</v>
      </c>
      <c r="E349" s="92">
        <f>ВЕД!F362</f>
        <v>36</v>
      </c>
      <c r="F349" s="172">
        <f>ВЕД!G362</f>
        <v>0</v>
      </c>
      <c r="G349" s="92">
        <f>ВЕД!H362</f>
        <v>0</v>
      </c>
      <c r="H349" s="108">
        <f>ВЕД!I362</f>
        <v>24.8</v>
      </c>
      <c r="I349" s="92">
        <f>ВЕД!J362</f>
        <v>26.1</v>
      </c>
    </row>
    <row r="350" spans="1:9" ht="24" customHeight="1">
      <c r="A350" s="65" t="s">
        <v>79</v>
      </c>
      <c r="B350" s="8" t="s">
        <v>380</v>
      </c>
      <c r="C350" s="8"/>
      <c r="D350" s="27" t="s">
        <v>379</v>
      </c>
      <c r="E350" s="92">
        <f>E351</f>
        <v>124</v>
      </c>
      <c r="F350" s="172">
        <f>F351</f>
        <v>0</v>
      </c>
      <c r="G350" s="92">
        <f>G351</f>
        <v>0</v>
      </c>
      <c r="H350" s="108">
        <f>H351</f>
        <v>85.5</v>
      </c>
      <c r="I350" s="92">
        <f>I351</f>
        <v>47</v>
      </c>
    </row>
    <row r="351" spans="1:9" ht="13.5" customHeight="1">
      <c r="A351" s="65" t="s">
        <v>79</v>
      </c>
      <c r="B351" s="8" t="s">
        <v>381</v>
      </c>
      <c r="C351" s="8"/>
      <c r="D351" s="27" t="s">
        <v>186</v>
      </c>
      <c r="E351" s="92">
        <f>E352+E354</f>
        <v>124</v>
      </c>
      <c r="F351" s="172">
        <f>F352+F354</f>
        <v>0</v>
      </c>
      <c r="G351" s="92">
        <f>G352+G354</f>
        <v>0</v>
      </c>
      <c r="H351" s="108">
        <f>H352+H354</f>
        <v>85.5</v>
      </c>
      <c r="I351" s="92">
        <f>I352+I354</f>
        <v>47</v>
      </c>
    </row>
    <row r="352" spans="1:9" ht="24" customHeight="1">
      <c r="A352" s="65" t="s">
        <v>79</v>
      </c>
      <c r="B352" s="8" t="s">
        <v>382</v>
      </c>
      <c r="C352" s="8"/>
      <c r="D352" s="46" t="s">
        <v>383</v>
      </c>
      <c r="E352" s="92">
        <f>E353</f>
        <v>0</v>
      </c>
      <c r="F352" s="172">
        <f>F353</f>
        <v>0</v>
      </c>
      <c r="G352" s="92">
        <f>G353</f>
        <v>0</v>
      </c>
      <c r="H352" s="108">
        <f>H353</f>
        <v>0</v>
      </c>
      <c r="I352" s="92">
        <f>I353</f>
        <v>0</v>
      </c>
    </row>
    <row r="353" spans="1:9" ht="21" customHeight="1">
      <c r="A353" s="65" t="s">
        <v>79</v>
      </c>
      <c r="B353" s="8" t="s">
        <v>382</v>
      </c>
      <c r="C353" s="8" t="s">
        <v>50</v>
      </c>
      <c r="D353" s="28" t="s">
        <v>51</v>
      </c>
      <c r="E353" s="92">
        <f>ВЕД!F366</f>
        <v>0</v>
      </c>
      <c r="F353" s="172">
        <f>ВЕД!G366</f>
        <v>0</v>
      </c>
      <c r="G353" s="92">
        <f>ВЕД!H366</f>
        <v>0</v>
      </c>
      <c r="H353" s="108">
        <f>ВЕД!I366</f>
        <v>0</v>
      </c>
      <c r="I353" s="92">
        <f>ВЕД!J366</f>
        <v>0</v>
      </c>
    </row>
    <row r="354" spans="1:9" ht="23.25" customHeight="1">
      <c r="A354" s="65" t="s">
        <v>79</v>
      </c>
      <c r="B354" s="8" t="s">
        <v>423</v>
      </c>
      <c r="C354" s="8"/>
      <c r="D354" s="46" t="s">
        <v>424</v>
      </c>
      <c r="E354" s="92">
        <f>E355</f>
        <v>124</v>
      </c>
      <c r="F354" s="172">
        <f>F355</f>
        <v>0</v>
      </c>
      <c r="G354" s="92">
        <f>G355</f>
        <v>0</v>
      </c>
      <c r="H354" s="108">
        <f>H355</f>
        <v>85.5</v>
      </c>
      <c r="I354" s="92">
        <f>I355</f>
        <v>47</v>
      </c>
    </row>
    <row r="355" spans="1:9" ht="17.25" customHeight="1">
      <c r="A355" s="65" t="s">
        <v>79</v>
      </c>
      <c r="B355" s="8" t="s">
        <v>423</v>
      </c>
      <c r="C355" s="8" t="s">
        <v>50</v>
      </c>
      <c r="D355" s="28" t="s">
        <v>51</v>
      </c>
      <c r="E355" s="92">
        <f>ВЕД!F368</f>
        <v>124</v>
      </c>
      <c r="F355" s="172">
        <f>ВЕД!G368</f>
        <v>0</v>
      </c>
      <c r="G355" s="92">
        <f>ВЕД!H368</f>
        <v>0</v>
      </c>
      <c r="H355" s="108">
        <f>ВЕД!I368</f>
        <v>85.5</v>
      </c>
      <c r="I355" s="92">
        <f>ВЕД!J368</f>
        <v>47</v>
      </c>
    </row>
    <row r="356" spans="1:9" ht="12.75">
      <c r="A356" s="62" t="s">
        <v>26</v>
      </c>
      <c r="B356" s="14"/>
      <c r="C356" s="14"/>
      <c r="D356" s="29" t="s">
        <v>81</v>
      </c>
      <c r="E356" s="93">
        <f aca="true" t="shared" si="53" ref="E356:I360">E357</f>
        <v>1000</v>
      </c>
      <c r="F356" s="173">
        <f t="shared" si="53"/>
        <v>0</v>
      </c>
      <c r="G356" s="93">
        <f t="shared" si="53"/>
        <v>0</v>
      </c>
      <c r="H356" s="213">
        <f t="shared" si="53"/>
        <v>800</v>
      </c>
      <c r="I356" s="93">
        <f t="shared" si="53"/>
        <v>800</v>
      </c>
    </row>
    <row r="357" spans="1:9" ht="12.75">
      <c r="A357" s="62" t="s">
        <v>31</v>
      </c>
      <c r="B357" s="14"/>
      <c r="C357" s="14"/>
      <c r="D357" s="29" t="s">
        <v>32</v>
      </c>
      <c r="E357" s="93">
        <f t="shared" si="53"/>
        <v>1000</v>
      </c>
      <c r="F357" s="173">
        <f t="shared" si="53"/>
        <v>0</v>
      </c>
      <c r="G357" s="93">
        <f t="shared" si="53"/>
        <v>0</v>
      </c>
      <c r="H357" s="213">
        <f t="shared" si="53"/>
        <v>800</v>
      </c>
      <c r="I357" s="93">
        <f t="shared" si="53"/>
        <v>800</v>
      </c>
    </row>
    <row r="358" spans="1:9" ht="12.75">
      <c r="A358" s="62" t="s">
        <v>31</v>
      </c>
      <c r="B358" s="14" t="s">
        <v>184</v>
      </c>
      <c r="C358" s="14"/>
      <c r="D358" s="29" t="s">
        <v>55</v>
      </c>
      <c r="E358" s="93">
        <f t="shared" si="53"/>
        <v>1000</v>
      </c>
      <c r="F358" s="173">
        <f t="shared" si="53"/>
        <v>0</v>
      </c>
      <c r="G358" s="93">
        <f t="shared" si="53"/>
        <v>0</v>
      </c>
      <c r="H358" s="213">
        <f t="shared" si="53"/>
        <v>800</v>
      </c>
      <c r="I358" s="93">
        <f t="shared" si="53"/>
        <v>800</v>
      </c>
    </row>
    <row r="359" spans="1:9" ht="22.5">
      <c r="A359" s="65" t="s">
        <v>31</v>
      </c>
      <c r="B359" s="8" t="s">
        <v>294</v>
      </c>
      <c r="C359" s="8"/>
      <c r="D359" s="27" t="s">
        <v>295</v>
      </c>
      <c r="E359" s="92">
        <f t="shared" si="53"/>
        <v>1000</v>
      </c>
      <c r="F359" s="172">
        <f t="shared" si="53"/>
        <v>0</v>
      </c>
      <c r="G359" s="92">
        <f t="shared" si="53"/>
        <v>0</v>
      </c>
      <c r="H359" s="108">
        <f t="shared" si="53"/>
        <v>800</v>
      </c>
      <c r="I359" s="92">
        <f t="shared" si="53"/>
        <v>800</v>
      </c>
    </row>
    <row r="360" spans="1:9" ht="12.75">
      <c r="A360" s="65" t="s">
        <v>31</v>
      </c>
      <c r="B360" s="8" t="s">
        <v>294</v>
      </c>
      <c r="C360" s="8"/>
      <c r="D360" s="44" t="s">
        <v>206</v>
      </c>
      <c r="E360" s="92">
        <f t="shared" si="53"/>
        <v>1000</v>
      </c>
      <c r="F360" s="172">
        <f t="shared" si="53"/>
        <v>0</v>
      </c>
      <c r="G360" s="92">
        <f t="shared" si="53"/>
        <v>0</v>
      </c>
      <c r="H360" s="108">
        <f t="shared" si="53"/>
        <v>800</v>
      </c>
      <c r="I360" s="92">
        <f t="shared" si="53"/>
        <v>800</v>
      </c>
    </row>
    <row r="361" spans="1:9" ht="12.75">
      <c r="A361" s="65" t="s">
        <v>31</v>
      </c>
      <c r="B361" s="8" t="s">
        <v>296</v>
      </c>
      <c r="C361" s="8"/>
      <c r="D361" s="27" t="s">
        <v>186</v>
      </c>
      <c r="E361" s="92">
        <f aca="true" t="shared" si="54" ref="E361:I362">E362</f>
        <v>1000</v>
      </c>
      <c r="F361" s="172">
        <f t="shared" si="54"/>
        <v>0</v>
      </c>
      <c r="G361" s="92">
        <f t="shared" si="54"/>
        <v>0</v>
      </c>
      <c r="H361" s="108">
        <f t="shared" si="54"/>
        <v>800</v>
      </c>
      <c r="I361" s="92">
        <f t="shared" si="54"/>
        <v>800</v>
      </c>
    </row>
    <row r="362" spans="1:9" ht="45">
      <c r="A362" s="65" t="s">
        <v>31</v>
      </c>
      <c r="B362" s="8" t="s">
        <v>448</v>
      </c>
      <c r="C362" s="8"/>
      <c r="D362" s="44" t="s">
        <v>449</v>
      </c>
      <c r="E362" s="92">
        <f t="shared" si="54"/>
        <v>1000</v>
      </c>
      <c r="F362" s="106">
        <f t="shared" si="54"/>
        <v>0</v>
      </c>
      <c r="G362" s="175">
        <f t="shared" si="54"/>
        <v>0</v>
      </c>
      <c r="H362" s="99">
        <f t="shared" si="54"/>
        <v>800</v>
      </c>
      <c r="I362" s="92">
        <f t="shared" si="54"/>
        <v>800</v>
      </c>
    </row>
    <row r="363" spans="1:9" ht="12.75">
      <c r="A363" s="65" t="s">
        <v>31</v>
      </c>
      <c r="B363" s="8" t="s">
        <v>448</v>
      </c>
      <c r="C363" s="8" t="s">
        <v>8</v>
      </c>
      <c r="D363" s="28" t="s">
        <v>9</v>
      </c>
      <c r="E363" s="92">
        <f>ВЕД!F376</f>
        <v>1000</v>
      </c>
      <c r="F363" s="106">
        <f>ВЕД!G376</f>
        <v>0</v>
      </c>
      <c r="G363" s="175">
        <f>ВЕД!H376</f>
        <v>0</v>
      </c>
      <c r="H363" s="99">
        <f>ВЕД!I376</f>
        <v>800</v>
      </c>
      <c r="I363" s="92">
        <f>ВЕД!J376</f>
        <v>800</v>
      </c>
    </row>
    <row r="364" spans="1:9" ht="12.75">
      <c r="A364" s="62" t="s">
        <v>39</v>
      </c>
      <c r="B364" s="14"/>
      <c r="C364" s="14"/>
      <c r="D364" s="26" t="s">
        <v>36</v>
      </c>
      <c r="E364" s="79">
        <f aca="true" t="shared" si="55" ref="E364:I365">E365</f>
        <v>247.8</v>
      </c>
      <c r="F364" s="90">
        <f t="shared" si="55"/>
        <v>0</v>
      </c>
      <c r="G364" s="182">
        <f t="shared" si="55"/>
        <v>0</v>
      </c>
      <c r="H364" s="91">
        <f t="shared" si="55"/>
        <v>341.40000000000003</v>
      </c>
      <c r="I364" s="79">
        <f t="shared" si="55"/>
        <v>84.3</v>
      </c>
    </row>
    <row r="365" spans="1:9" ht="12.75">
      <c r="A365" s="62" t="s">
        <v>453</v>
      </c>
      <c r="B365" s="14"/>
      <c r="C365" s="14"/>
      <c r="D365" s="26" t="s">
        <v>454</v>
      </c>
      <c r="E365" s="79">
        <f t="shared" si="55"/>
        <v>247.8</v>
      </c>
      <c r="F365" s="90">
        <f t="shared" si="55"/>
        <v>0</v>
      </c>
      <c r="G365" s="182">
        <f t="shared" si="55"/>
        <v>0</v>
      </c>
      <c r="H365" s="91">
        <f t="shared" si="55"/>
        <v>341.40000000000003</v>
      </c>
      <c r="I365" s="79">
        <f t="shared" si="55"/>
        <v>84.3</v>
      </c>
    </row>
    <row r="366" spans="1:9" ht="33.75">
      <c r="A366" s="65" t="s">
        <v>453</v>
      </c>
      <c r="B366" s="14" t="s">
        <v>243</v>
      </c>
      <c r="C366" s="14"/>
      <c r="D366" s="26" t="s">
        <v>391</v>
      </c>
      <c r="E366" s="79">
        <f>E367+E375</f>
        <v>247.8</v>
      </c>
      <c r="F366" s="90">
        <f>F367+F375</f>
        <v>0</v>
      </c>
      <c r="G366" s="182">
        <f>G367+G375</f>
        <v>0</v>
      </c>
      <c r="H366" s="91">
        <f>H367+H375</f>
        <v>341.40000000000003</v>
      </c>
      <c r="I366" s="79">
        <f>I367+I375</f>
        <v>84.3</v>
      </c>
    </row>
    <row r="367" spans="1:9" ht="12.75" hidden="1">
      <c r="A367" s="65" t="s">
        <v>453</v>
      </c>
      <c r="B367" s="14" t="s">
        <v>273</v>
      </c>
      <c r="C367" s="14"/>
      <c r="D367" s="123" t="s">
        <v>83</v>
      </c>
      <c r="E367" s="79">
        <f>E368</f>
        <v>0</v>
      </c>
      <c r="F367" s="90">
        <f>F368</f>
        <v>0</v>
      </c>
      <c r="G367" s="182">
        <f>G368</f>
        <v>0</v>
      </c>
      <c r="H367" s="91">
        <f>H368</f>
        <v>0</v>
      </c>
      <c r="I367" s="79">
        <f>I368</f>
        <v>0</v>
      </c>
    </row>
    <row r="368" spans="1:9" ht="22.5" hidden="1">
      <c r="A368" s="65" t="s">
        <v>453</v>
      </c>
      <c r="B368" s="8" t="s">
        <v>274</v>
      </c>
      <c r="C368" s="8"/>
      <c r="D368" s="46" t="s">
        <v>275</v>
      </c>
      <c r="E368" s="88">
        <f>E369+E372</f>
        <v>0</v>
      </c>
      <c r="F368" s="105">
        <f>F369+F372</f>
        <v>0</v>
      </c>
      <c r="G368" s="183">
        <f>G369+G372</f>
        <v>0</v>
      </c>
      <c r="H368" s="102">
        <f>H369+H372</f>
        <v>0</v>
      </c>
      <c r="I368" s="88">
        <f>I369+I372</f>
        <v>0</v>
      </c>
    </row>
    <row r="369" spans="1:9" ht="45" hidden="1">
      <c r="A369" s="65" t="s">
        <v>453</v>
      </c>
      <c r="B369" s="8" t="s">
        <v>348</v>
      </c>
      <c r="C369" s="8"/>
      <c r="D369" s="28" t="s">
        <v>350</v>
      </c>
      <c r="E369" s="88">
        <f aca="true" t="shared" si="56" ref="E369:I370">E370</f>
        <v>0</v>
      </c>
      <c r="F369" s="105">
        <f t="shared" si="56"/>
        <v>0</v>
      </c>
      <c r="G369" s="183">
        <f t="shared" si="56"/>
        <v>0</v>
      </c>
      <c r="H369" s="102">
        <f t="shared" si="56"/>
        <v>0</v>
      </c>
      <c r="I369" s="88">
        <f t="shared" si="56"/>
        <v>0</v>
      </c>
    </row>
    <row r="370" spans="1:9" ht="21.75" customHeight="1" hidden="1">
      <c r="A370" s="65" t="s">
        <v>453</v>
      </c>
      <c r="B370" s="8" t="s">
        <v>349</v>
      </c>
      <c r="C370" s="8"/>
      <c r="D370" s="46" t="s">
        <v>458</v>
      </c>
      <c r="E370" s="88">
        <f t="shared" si="56"/>
        <v>0</v>
      </c>
      <c r="F370" s="105">
        <f t="shared" si="56"/>
        <v>0</v>
      </c>
      <c r="G370" s="183">
        <f t="shared" si="56"/>
        <v>0</v>
      </c>
      <c r="H370" s="102">
        <f t="shared" si="56"/>
        <v>0</v>
      </c>
      <c r="I370" s="88">
        <f t="shared" si="56"/>
        <v>0</v>
      </c>
    </row>
    <row r="371" spans="1:9" ht="22.5" hidden="1">
      <c r="A371" s="234">
        <v>1102</v>
      </c>
      <c r="B371" s="8" t="s">
        <v>349</v>
      </c>
      <c r="C371" s="8" t="s">
        <v>50</v>
      </c>
      <c r="D371" s="28" t="s">
        <v>359</v>
      </c>
      <c r="E371" s="92">
        <f>ВЕД!F399</f>
        <v>0</v>
      </c>
      <c r="F371" s="106">
        <f>ВЕД!G399</f>
        <v>0</v>
      </c>
      <c r="G371" s="175">
        <f>ВЕД!H399</f>
        <v>0</v>
      </c>
      <c r="H371" s="99">
        <f>ВЕД!I399</f>
        <v>0</v>
      </c>
      <c r="I371" s="92">
        <f>ВЕД!J399</f>
        <v>0</v>
      </c>
    </row>
    <row r="372" spans="1:9" ht="12.75" hidden="1">
      <c r="A372" s="235">
        <v>1102</v>
      </c>
      <c r="B372" s="8" t="s">
        <v>456</v>
      </c>
      <c r="C372" s="180"/>
      <c r="D372" s="28" t="s">
        <v>186</v>
      </c>
      <c r="E372" s="92">
        <f aca="true" t="shared" si="57" ref="E372:I373">E373</f>
        <v>0</v>
      </c>
      <c r="F372" s="106">
        <f t="shared" si="57"/>
        <v>0</v>
      </c>
      <c r="G372" s="175">
        <f t="shared" si="57"/>
        <v>0</v>
      </c>
      <c r="H372" s="99">
        <f t="shared" si="57"/>
        <v>0</v>
      </c>
      <c r="I372" s="92">
        <f t="shared" si="57"/>
        <v>0</v>
      </c>
    </row>
    <row r="373" spans="1:9" ht="15" customHeight="1" hidden="1">
      <c r="A373" s="235">
        <v>1102</v>
      </c>
      <c r="B373" s="8" t="s">
        <v>457</v>
      </c>
      <c r="C373" s="177"/>
      <c r="D373" s="244" t="s">
        <v>461</v>
      </c>
      <c r="E373" s="88">
        <f t="shared" si="57"/>
        <v>0</v>
      </c>
      <c r="F373" s="105">
        <f t="shared" si="57"/>
        <v>0</v>
      </c>
      <c r="G373" s="183">
        <f t="shared" si="57"/>
        <v>0</v>
      </c>
      <c r="H373" s="102">
        <f t="shared" si="57"/>
        <v>0</v>
      </c>
      <c r="I373" s="88">
        <f t="shared" si="57"/>
        <v>0</v>
      </c>
    </row>
    <row r="374" spans="1:9" ht="21.75" customHeight="1" hidden="1">
      <c r="A374" s="226">
        <v>1102</v>
      </c>
      <c r="B374" s="8" t="s">
        <v>457</v>
      </c>
      <c r="C374" s="8" t="s">
        <v>50</v>
      </c>
      <c r="D374" s="28" t="s">
        <v>359</v>
      </c>
      <c r="E374" s="88">
        <f>ВЕД!F402</f>
        <v>0</v>
      </c>
      <c r="F374" s="105">
        <f>ВЕД!G402</f>
        <v>0</v>
      </c>
      <c r="G374" s="183">
        <f>ВЕД!H402</f>
        <v>0</v>
      </c>
      <c r="H374" s="102">
        <f>ВЕД!I402</f>
        <v>0</v>
      </c>
      <c r="I374" s="88">
        <f>ВЕД!J402</f>
        <v>0</v>
      </c>
    </row>
    <row r="375" spans="1:9" ht="22.5">
      <c r="A375" s="225">
        <v>1102</v>
      </c>
      <c r="B375" s="14" t="s">
        <v>367</v>
      </c>
      <c r="C375" s="14"/>
      <c r="D375" s="26" t="s">
        <v>368</v>
      </c>
      <c r="E375" s="79">
        <f>E376+E380</f>
        <v>247.8</v>
      </c>
      <c r="F375" s="90">
        <f>F376+F380</f>
        <v>0</v>
      </c>
      <c r="G375" s="182">
        <f>G376+G380</f>
        <v>0</v>
      </c>
      <c r="H375" s="91">
        <f>H376+H380</f>
        <v>341.40000000000003</v>
      </c>
      <c r="I375" s="79">
        <f>I376+I380</f>
        <v>84.3</v>
      </c>
    </row>
    <row r="376" spans="1:9" ht="12.75">
      <c r="A376" s="225">
        <v>1102</v>
      </c>
      <c r="B376" s="14" t="s">
        <v>404</v>
      </c>
      <c r="C376" s="14"/>
      <c r="D376" s="26" t="s">
        <v>405</v>
      </c>
      <c r="E376" s="79">
        <f aca="true" t="shared" si="58" ref="E376:I378">E377</f>
        <v>22</v>
      </c>
      <c r="F376" s="90">
        <f t="shared" si="58"/>
        <v>0</v>
      </c>
      <c r="G376" s="182">
        <f t="shared" si="58"/>
        <v>0</v>
      </c>
      <c r="H376" s="91">
        <f t="shared" si="58"/>
        <v>9.3</v>
      </c>
      <c r="I376" s="79">
        <f t="shared" si="58"/>
        <v>9.3</v>
      </c>
    </row>
    <row r="377" spans="1:9" ht="22.5">
      <c r="A377" s="226">
        <v>1102</v>
      </c>
      <c r="B377" s="8" t="s">
        <v>406</v>
      </c>
      <c r="C377" s="8"/>
      <c r="D377" s="28" t="s">
        <v>407</v>
      </c>
      <c r="E377" s="88">
        <f t="shared" si="58"/>
        <v>22</v>
      </c>
      <c r="F377" s="105">
        <f t="shared" si="58"/>
        <v>0</v>
      </c>
      <c r="G377" s="183">
        <f t="shared" si="58"/>
        <v>0</v>
      </c>
      <c r="H377" s="102">
        <f t="shared" si="58"/>
        <v>9.3</v>
      </c>
      <c r="I377" s="88">
        <f t="shared" si="58"/>
        <v>9.3</v>
      </c>
    </row>
    <row r="378" spans="1:9" ht="22.5">
      <c r="A378" s="226">
        <v>1102</v>
      </c>
      <c r="B378" s="8" t="s">
        <v>408</v>
      </c>
      <c r="C378" s="8"/>
      <c r="D378" s="46" t="s">
        <v>409</v>
      </c>
      <c r="E378" s="92">
        <f t="shared" si="58"/>
        <v>22</v>
      </c>
      <c r="F378" s="106">
        <f t="shared" si="58"/>
        <v>0</v>
      </c>
      <c r="G378" s="175">
        <f t="shared" si="58"/>
        <v>0</v>
      </c>
      <c r="H378" s="99">
        <f t="shared" si="58"/>
        <v>9.3</v>
      </c>
      <c r="I378" s="92">
        <f t="shared" si="58"/>
        <v>9.3</v>
      </c>
    </row>
    <row r="379" spans="1:9" ht="18" customHeight="1">
      <c r="A379" s="226">
        <v>1102</v>
      </c>
      <c r="B379" s="8" t="s">
        <v>408</v>
      </c>
      <c r="C379" s="8" t="s">
        <v>50</v>
      </c>
      <c r="D379" s="28" t="s">
        <v>51</v>
      </c>
      <c r="E379" s="242">
        <f>ВЕД!F407</f>
        <v>22</v>
      </c>
      <c r="F379" s="240">
        <f>ВЕД!G407</f>
        <v>0</v>
      </c>
      <c r="G379" s="186">
        <f>ВЕД!H407</f>
        <v>0</v>
      </c>
      <c r="H379" s="249">
        <f>ВЕД!I407</f>
        <v>9.3</v>
      </c>
      <c r="I379" s="242">
        <f>ВЕД!J407</f>
        <v>9.3</v>
      </c>
    </row>
    <row r="380" spans="1:9" ht="22.5">
      <c r="A380" s="226">
        <v>1102</v>
      </c>
      <c r="B380" s="8" t="s">
        <v>380</v>
      </c>
      <c r="C380" s="8"/>
      <c r="D380" s="28" t="s">
        <v>379</v>
      </c>
      <c r="E380" s="242">
        <f>E381</f>
        <v>225.8</v>
      </c>
      <c r="F380" s="240">
        <f>F381</f>
        <v>0</v>
      </c>
      <c r="G380" s="186">
        <f>G381</f>
        <v>0</v>
      </c>
      <c r="H380" s="249">
        <f>H381</f>
        <v>332.1</v>
      </c>
      <c r="I380" s="242">
        <f>I381</f>
        <v>75</v>
      </c>
    </row>
    <row r="381" spans="1:9" ht="12.75">
      <c r="A381" s="226">
        <v>1102</v>
      </c>
      <c r="B381" s="8" t="s">
        <v>381</v>
      </c>
      <c r="C381" s="8"/>
      <c r="D381" s="28" t="s">
        <v>186</v>
      </c>
      <c r="E381" s="242">
        <f>E382+E384</f>
        <v>225.8</v>
      </c>
      <c r="F381" s="240">
        <f>F382+F384</f>
        <v>0</v>
      </c>
      <c r="G381" s="186">
        <f>G382+G384</f>
        <v>0</v>
      </c>
      <c r="H381" s="249">
        <f>H382+H384</f>
        <v>332.1</v>
      </c>
      <c r="I381" s="242">
        <f>I382+I384</f>
        <v>75</v>
      </c>
    </row>
    <row r="382" spans="1:9" ht="22.5">
      <c r="A382" s="226">
        <v>1102</v>
      </c>
      <c r="B382" s="8" t="s">
        <v>382</v>
      </c>
      <c r="C382" s="8"/>
      <c r="D382" s="46" t="s">
        <v>383</v>
      </c>
      <c r="E382" s="242">
        <f>E383</f>
        <v>150</v>
      </c>
      <c r="F382" s="240">
        <f>F383</f>
        <v>0</v>
      </c>
      <c r="G382" s="186">
        <f>G383</f>
        <v>0</v>
      </c>
      <c r="H382" s="249">
        <f>H383</f>
        <v>300</v>
      </c>
      <c r="I382" s="242">
        <f>I383</f>
        <v>0</v>
      </c>
    </row>
    <row r="383" spans="1:9" ht="17.25" customHeight="1">
      <c r="A383" s="226">
        <v>1102</v>
      </c>
      <c r="B383" s="8" t="s">
        <v>382</v>
      </c>
      <c r="C383" s="8" t="s">
        <v>50</v>
      </c>
      <c r="D383" s="28" t="s">
        <v>51</v>
      </c>
      <c r="E383" s="242">
        <f>ВЕД!F411</f>
        <v>150</v>
      </c>
      <c r="F383" s="240">
        <f>ВЕД!G411</f>
        <v>0</v>
      </c>
      <c r="G383" s="186">
        <f>ВЕД!H411</f>
        <v>0</v>
      </c>
      <c r="H383" s="249">
        <f>ВЕД!I411</f>
        <v>300</v>
      </c>
      <c r="I383" s="242">
        <f>ВЕД!J411</f>
        <v>0</v>
      </c>
    </row>
    <row r="384" spans="1:9" ht="22.5">
      <c r="A384" s="226">
        <v>1102</v>
      </c>
      <c r="B384" s="8" t="s">
        <v>423</v>
      </c>
      <c r="C384" s="8"/>
      <c r="D384" s="46" t="s">
        <v>424</v>
      </c>
      <c r="E384" s="242">
        <f>E385</f>
        <v>75.8</v>
      </c>
      <c r="F384" s="240">
        <f>F385</f>
        <v>0</v>
      </c>
      <c r="G384" s="186">
        <f>G385</f>
        <v>0</v>
      </c>
      <c r="H384" s="249">
        <f>H385</f>
        <v>32.1</v>
      </c>
      <c r="I384" s="242">
        <f>I385</f>
        <v>75</v>
      </c>
    </row>
    <row r="385" spans="1:9" ht="17.25" customHeight="1" thickBot="1">
      <c r="A385" s="228">
        <v>1102</v>
      </c>
      <c r="B385" s="230" t="s">
        <v>423</v>
      </c>
      <c r="C385" s="230" t="s">
        <v>50</v>
      </c>
      <c r="D385" s="231" t="s">
        <v>51</v>
      </c>
      <c r="E385" s="243">
        <f>ВЕД!F413</f>
        <v>75.8</v>
      </c>
      <c r="F385" s="241">
        <f>ВЕД!G413</f>
        <v>0</v>
      </c>
      <c r="G385" s="236">
        <f>ВЕД!H413</f>
        <v>0</v>
      </c>
      <c r="H385" s="250">
        <f>ВЕД!I413</f>
        <v>32.1</v>
      </c>
      <c r="I385" s="243">
        <f>ВЕД!J413</f>
        <v>75</v>
      </c>
    </row>
  </sheetData>
  <sheetProtection/>
  <mergeCells count="18">
    <mergeCell ref="D9:I9"/>
    <mergeCell ref="A11:I12"/>
    <mergeCell ref="D1:I1"/>
    <mergeCell ref="D7:I7"/>
    <mergeCell ref="D8:I8"/>
    <mergeCell ref="D2:I2"/>
    <mergeCell ref="D3:I3"/>
    <mergeCell ref="D4:I4"/>
    <mergeCell ref="D5:I5"/>
    <mergeCell ref="D6:I6"/>
    <mergeCell ref="F15:G15"/>
    <mergeCell ref="A14:A16"/>
    <mergeCell ref="B14:B16"/>
    <mergeCell ref="C14:C16"/>
    <mergeCell ref="D14:D16"/>
    <mergeCell ref="E14:I14"/>
    <mergeCell ref="E15:E16"/>
    <mergeCell ref="H15:I15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view="pageBreakPreview" zoomScale="120" zoomScaleSheetLayoutView="120" zoomScalePageLayoutView="0" workbookViewId="0" topLeftCell="A1">
      <selection activeCell="C5" sqref="C5:H5"/>
    </sheetView>
  </sheetViews>
  <sheetFormatPr defaultColWidth="9.00390625" defaultRowHeight="12.75"/>
  <cols>
    <col min="1" max="1" width="9.875" style="23" customWidth="1"/>
    <col min="2" max="2" width="5.00390625" style="0" customWidth="1"/>
    <col min="3" max="3" width="54.875" style="3" customWidth="1"/>
    <col min="4" max="4" width="16.75390625" style="126" customWidth="1"/>
    <col min="5" max="6" width="16.75390625" style="126" hidden="1" customWidth="1"/>
    <col min="7" max="8" width="16.75390625" style="126" customWidth="1"/>
    <col min="9" max="9" width="11.375" style="10" customWidth="1"/>
  </cols>
  <sheetData>
    <row r="1" spans="1:8" ht="12.75">
      <c r="A1" s="13"/>
      <c r="B1" s="13"/>
      <c r="C1" s="290" t="s">
        <v>484</v>
      </c>
      <c r="D1" s="290"/>
      <c r="E1" s="291"/>
      <c r="F1" s="291"/>
      <c r="G1" s="289"/>
      <c r="H1" s="289"/>
    </row>
    <row r="2" spans="1:8" ht="12.75">
      <c r="A2" s="13"/>
      <c r="B2" s="13"/>
      <c r="C2" s="266" t="s">
        <v>468</v>
      </c>
      <c r="D2" s="266"/>
      <c r="E2" s="265"/>
      <c r="F2" s="265"/>
      <c r="G2" s="265"/>
      <c r="H2" s="265"/>
    </row>
    <row r="3" spans="1:8" ht="12.75">
      <c r="A3" s="13"/>
      <c r="B3" s="13"/>
      <c r="C3" s="271" t="s">
        <v>467</v>
      </c>
      <c r="D3" s="272"/>
      <c r="E3" s="272"/>
      <c r="F3" s="272"/>
      <c r="G3" s="272"/>
      <c r="H3" s="272"/>
    </row>
    <row r="4" spans="1:8" ht="12.75">
      <c r="A4" s="13"/>
      <c r="B4" s="13"/>
      <c r="C4" s="271" t="s">
        <v>485</v>
      </c>
      <c r="D4" s="265"/>
      <c r="E4" s="265"/>
      <c r="F4" s="265"/>
      <c r="G4" s="265"/>
      <c r="H4" s="265"/>
    </row>
    <row r="5" spans="1:8" ht="12.75">
      <c r="A5" s="13"/>
      <c r="B5" s="13"/>
      <c r="C5" s="283" t="s">
        <v>471</v>
      </c>
      <c r="D5" s="283"/>
      <c r="E5" s="283"/>
      <c r="F5" s="283"/>
      <c r="G5" s="283"/>
      <c r="H5" s="283"/>
    </row>
    <row r="6" spans="1:8" ht="12.75">
      <c r="A6" s="13"/>
      <c r="B6" s="13"/>
      <c r="C6" s="271" t="s">
        <v>472</v>
      </c>
      <c r="D6" s="265"/>
      <c r="E6" s="265"/>
      <c r="F6" s="265"/>
      <c r="G6" s="265"/>
      <c r="H6" s="265"/>
    </row>
    <row r="7" spans="1:13" ht="12.75">
      <c r="A7" s="13"/>
      <c r="B7" s="13"/>
      <c r="C7" s="266" t="s">
        <v>466</v>
      </c>
      <c r="D7" s="265"/>
      <c r="E7" s="265"/>
      <c r="F7" s="265"/>
      <c r="G7" s="265"/>
      <c r="H7" s="265"/>
      <c r="I7" s="1"/>
      <c r="J7" s="1"/>
      <c r="K7" s="1"/>
      <c r="L7" s="1"/>
      <c r="M7" s="1"/>
    </row>
    <row r="8" spans="1:13" ht="12.75">
      <c r="A8" s="13"/>
      <c r="B8" s="13"/>
      <c r="C8" s="266" t="s">
        <v>442</v>
      </c>
      <c r="D8" s="266"/>
      <c r="E8" s="265"/>
      <c r="F8" s="265"/>
      <c r="G8" s="265"/>
      <c r="H8" s="265"/>
      <c r="I8" s="1"/>
      <c r="J8" s="1"/>
      <c r="K8" s="1"/>
      <c r="L8" s="1"/>
      <c r="M8" s="1"/>
    </row>
    <row r="9" spans="1:13" ht="12.75">
      <c r="A9" s="13"/>
      <c r="B9" s="11"/>
      <c r="C9" s="266" t="s">
        <v>443</v>
      </c>
      <c r="D9" s="266"/>
      <c r="E9" s="289"/>
      <c r="F9" s="289"/>
      <c r="G9" s="289"/>
      <c r="H9" s="289"/>
      <c r="I9" s="2"/>
      <c r="J9" s="2"/>
      <c r="K9" s="2"/>
      <c r="L9" s="2"/>
      <c r="M9" s="2"/>
    </row>
    <row r="10" spans="1:13" ht="12.75">
      <c r="A10" s="13"/>
      <c r="B10" s="11"/>
      <c r="C10" s="266"/>
      <c r="D10" s="266"/>
      <c r="E10" s="51"/>
      <c r="F10" s="51"/>
      <c r="G10" s="51"/>
      <c r="H10" s="51"/>
      <c r="I10" s="2"/>
      <c r="J10" s="2"/>
      <c r="K10" s="2"/>
      <c r="L10" s="2"/>
      <c r="M10" s="2"/>
    </row>
    <row r="11" spans="1:13" ht="12.75">
      <c r="A11" s="280" t="s">
        <v>474</v>
      </c>
      <c r="B11" s="280"/>
      <c r="C11" s="280"/>
      <c r="D11" s="280"/>
      <c r="E11" s="321"/>
      <c r="F11" s="321"/>
      <c r="G11" s="321"/>
      <c r="H11" s="321"/>
      <c r="I11" s="2"/>
      <c r="J11" s="2"/>
      <c r="K11" s="2"/>
      <c r="L11" s="2"/>
      <c r="M11" s="2"/>
    </row>
    <row r="12" spans="1:8" ht="24" customHeight="1">
      <c r="A12" s="280"/>
      <c r="B12" s="280"/>
      <c r="C12" s="280"/>
      <c r="D12" s="280"/>
      <c r="E12" s="321"/>
      <c r="F12" s="321"/>
      <c r="G12" s="321"/>
      <c r="H12" s="321"/>
    </row>
    <row r="13" spans="1:8" ht="13.5" thickBot="1">
      <c r="A13" s="52"/>
      <c r="B13" s="52"/>
      <c r="C13" s="52"/>
      <c r="D13" s="52"/>
      <c r="E13" s="52"/>
      <c r="F13" s="52"/>
      <c r="G13" s="52"/>
      <c r="H13" s="52"/>
    </row>
    <row r="14" spans="1:8" ht="11.25" customHeight="1" thickBot="1">
      <c r="A14" s="292" t="s">
        <v>12</v>
      </c>
      <c r="B14" s="306" t="s">
        <v>13</v>
      </c>
      <c r="C14" s="308" t="s">
        <v>14</v>
      </c>
      <c r="D14" s="296" t="s">
        <v>339</v>
      </c>
      <c r="E14" s="297"/>
      <c r="F14" s="297"/>
      <c r="G14" s="298"/>
      <c r="H14" s="299"/>
    </row>
    <row r="15" spans="1:8" ht="8.25" customHeight="1">
      <c r="A15" s="293"/>
      <c r="B15" s="307"/>
      <c r="C15" s="309"/>
      <c r="D15" s="300" t="s">
        <v>361</v>
      </c>
      <c r="E15" s="310" t="s">
        <v>157</v>
      </c>
      <c r="F15" s="311"/>
      <c r="G15" s="302" t="s">
        <v>157</v>
      </c>
      <c r="H15" s="303"/>
    </row>
    <row r="16" spans="1:10" ht="6.75" customHeight="1" thickBot="1">
      <c r="A16" s="293"/>
      <c r="B16" s="307"/>
      <c r="C16" s="309"/>
      <c r="D16" s="301"/>
      <c r="E16" s="285" t="s">
        <v>158</v>
      </c>
      <c r="F16" s="287" t="s">
        <v>159</v>
      </c>
      <c r="G16" s="304"/>
      <c r="H16" s="305"/>
      <c r="I16" s="2"/>
      <c r="J16" s="30"/>
    </row>
    <row r="17" spans="1:10" ht="13.5" thickBot="1">
      <c r="A17" s="293"/>
      <c r="B17" s="307"/>
      <c r="C17" s="309"/>
      <c r="D17" s="301"/>
      <c r="E17" s="286"/>
      <c r="F17" s="288"/>
      <c r="G17" s="114" t="s">
        <v>395</v>
      </c>
      <c r="H17" s="114" t="s">
        <v>444</v>
      </c>
      <c r="I17" s="31"/>
      <c r="J17" s="2"/>
    </row>
    <row r="18" spans="1:10" s="4" customFormat="1" ht="13.5" thickBot="1">
      <c r="A18" s="120"/>
      <c r="B18" s="118"/>
      <c r="C18" s="115" t="s">
        <v>34</v>
      </c>
      <c r="D18" s="116">
        <f>D19+D34+D75+D157+D172+D197+D230+D242</f>
        <v>22654.949999999997</v>
      </c>
      <c r="E18" s="116" t="e">
        <f>E19+E34+E75+E157+E172+E197+E230+E242</f>
        <v>#REF!</v>
      </c>
      <c r="F18" s="116" t="e">
        <f>F19+F34+F75+F157+F172+F197+F230+F242</f>
        <v>#REF!</v>
      </c>
      <c r="G18" s="116">
        <f>G19+G34+G75+G157+G172+G197+G230+G242</f>
        <v>20026.65</v>
      </c>
      <c r="H18" s="116">
        <f>H19+H34+H75+H157+H172+H197+H230+H242</f>
        <v>19586.960000000003</v>
      </c>
      <c r="I18" s="31">
        <f>SUM(I19:L254)</f>
        <v>0</v>
      </c>
      <c r="J18" s="32"/>
    </row>
    <row r="19" spans="1:10" s="4" customFormat="1" ht="33.75">
      <c r="A19" s="62" t="s">
        <v>207</v>
      </c>
      <c r="B19" s="14"/>
      <c r="C19" s="26" t="s">
        <v>388</v>
      </c>
      <c r="D19" s="76">
        <f>D20+D29</f>
        <v>300</v>
      </c>
      <c r="E19" s="76">
        <f>E20+E29</f>
        <v>0</v>
      </c>
      <c r="F19" s="76">
        <f>F20+F29</f>
        <v>0</v>
      </c>
      <c r="G19" s="76">
        <f>G20+G29</f>
        <v>300</v>
      </c>
      <c r="H19" s="76">
        <f>H20+H29</f>
        <v>210</v>
      </c>
      <c r="I19" s="31"/>
      <c r="J19" s="32"/>
    </row>
    <row r="20" spans="1:10" s="4" customFormat="1" ht="21.75">
      <c r="A20" s="62" t="s">
        <v>208</v>
      </c>
      <c r="B20" s="14"/>
      <c r="C20" s="123" t="s">
        <v>6</v>
      </c>
      <c r="D20" s="76">
        <f>D21+D25</f>
        <v>200</v>
      </c>
      <c r="E20" s="76">
        <f>E21+E25</f>
        <v>0</v>
      </c>
      <c r="F20" s="76">
        <f>F21+F25</f>
        <v>0</v>
      </c>
      <c r="G20" s="76">
        <f>G21+G25</f>
        <v>200</v>
      </c>
      <c r="H20" s="76">
        <f>H21+H25</f>
        <v>200</v>
      </c>
      <c r="I20" s="31"/>
      <c r="J20" s="32"/>
    </row>
    <row r="21" spans="1:10" s="4" customFormat="1" ht="45">
      <c r="A21" s="65" t="s">
        <v>209</v>
      </c>
      <c r="B21" s="42"/>
      <c r="C21" s="28" t="s">
        <v>99</v>
      </c>
      <c r="D21" s="128">
        <f aca="true" t="shared" si="0" ref="D21:H22">D22</f>
        <v>200</v>
      </c>
      <c r="E21" s="128">
        <f t="shared" si="0"/>
        <v>0</v>
      </c>
      <c r="F21" s="128">
        <f t="shared" si="0"/>
        <v>0</v>
      </c>
      <c r="G21" s="128">
        <f t="shared" si="0"/>
        <v>200</v>
      </c>
      <c r="H21" s="128">
        <f t="shared" si="0"/>
        <v>200</v>
      </c>
      <c r="I21" s="31"/>
      <c r="J21" s="32"/>
    </row>
    <row r="22" spans="1:10" s="4" customFormat="1" ht="12.75">
      <c r="A22" s="65" t="s">
        <v>210</v>
      </c>
      <c r="B22" s="42"/>
      <c r="C22" s="27" t="s">
        <v>186</v>
      </c>
      <c r="D22" s="128">
        <f t="shared" si="0"/>
        <v>200</v>
      </c>
      <c r="E22" s="128">
        <f t="shared" si="0"/>
        <v>0</v>
      </c>
      <c r="F22" s="128">
        <f t="shared" si="0"/>
        <v>0</v>
      </c>
      <c r="G22" s="128">
        <f t="shared" si="0"/>
        <v>200</v>
      </c>
      <c r="H22" s="128">
        <f t="shared" si="0"/>
        <v>200</v>
      </c>
      <c r="I22" s="31"/>
      <c r="J22" s="32"/>
    </row>
    <row r="23" spans="1:10" s="4" customFormat="1" ht="33.75">
      <c r="A23" s="65" t="s">
        <v>211</v>
      </c>
      <c r="B23" s="42"/>
      <c r="C23" s="46" t="s">
        <v>100</v>
      </c>
      <c r="D23" s="128">
        <f>D24</f>
        <v>200</v>
      </c>
      <c r="E23" s="128">
        <f>E24</f>
        <v>0</v>
      </c>
      <c r="F23" s="128">
        <f>F24</f>
        <v>0</v>
      </c>
      <c r="G23" s="128">
        <f>G24</f>
        <v>200</v>
      </c>
      <c r="H23" s="128">
        <f>H24</f>
        <v>200</v>
      </c>
      <c r="I23" s="31"/>
      <c r="J23" s="32"/>
    </row>
    <row r="24" spans="1:10" s="4" customFormat="1" ht="22.5">
      <c r="A24" s="65" t="s">
        <v>211</v>
      </c>
      <c r="B24" s="8" t="s">
        <v>50</v>
      </c>
      <c r="C24" s="28" t="s">
        <v>359</v>
      </c>
      <c r="D24" s="128">
        <f>ЦСР!E86</f>
        <v>200</v>
      </c>
      <c r="E24" s="128">
        <f>ЦСР!F86</f>
        <v>0</v>
      </c>
      <c r="F24" s="128">
        <f>ЦСР!G86</f>
        <v>0</v>
      </c>
      <c r="G24" s="128">
        <f>ЦСР!H86</f>
        <v>200</v>
      </c>
      <c r="H24" s="128">
        <f>ЦСР!I86</f>
        <v>200</v>
      </c>
      <c r="I24" s="31"/>
      <c r="J24" s="32"/>
    </row>
    <row r="25" spans="1:10" s="4" customFormat="1" ht="33.75" hidden="1">
      <c r="A25" s="65" t="s">
        <v>212</v>
      </c>
      <c r="B25" s="42"/>
      <c r="C25" s="28" t="s">
        <v>101</v>
      </c>
      <c r="D25" s="128">
        <f aca="true" t="shared" si="1" ref="D25:H26">D26</f>
        <v>0</v>
      </c>
      <c r="E25" s="128">
        <f t="shared" si="1"/>
        <v>0</v>
      </c>
      <c r="F25" s="128">
        <f t="shared" si="1"/>
        <v>0</v>
      </c>
      <c r="G25" s="128">
        <f t="shared" si="1"/>
        <v>0</v>
      </c>
      <c r="H25" s="128">
        <f t="shared" si="1"/>
        <v>0</v>
      </c>
      <c r="I25" s="31"/>
      <c r="J25" s="32"/>
    </row>
    <row r="26" spans="1:10" s="4" customFormat="1" ht="12.75" hidden="1">
      <c r="A26" s="65" t="s">
        <v>213</v>
      </c>
      <c r="B26" s="42"/>
      <c r="C26" s="27" t="s">
        <v>186</v>
      </c>
      <c r="D26" s="128">
        <f t="shared" si="1"/>
        <v>0</v>
      </c>
      <c r="E26" s="128">
        <f t="shared" si="1"/>
        <v>0</v>
      </c>
      <c r="F26" s="128">
        <f t="shared" si="1"/>
        <v>0</v>
      </c>
      <c r="G26" s="128">
        <f t="shared" si="1"/>
        <v>0</v>
      </c>
      <c r="H26" s="128">
        <f t="shared" si="1"/>
        <v>0</v>
      </c>
      <c r="I26" s="31"/>
      <c r="J26" s="32"/>
    </row>
    <row r="27" spans="1:10" s="4" customFormat="1" ht="33.75" hidden="1">
      <c r="A27" s="65" t="s">
        <v>214</v>
      </c>
      <c r="B27" s="42"/>
      <c r="C27" s="46" t="s">
        <v>102</v>
      </c>
      <c r="D27" s="128">
        <f>D28</f>
        <v>0</v>
      </c>
      <c r="E27" s="128">
        <f>E28</f>
        <v>0</v>
      </c>
      <c r="F27" s="128">
        <f>F28</f>
        <v>0</v>
      </c>
      <c r="G27" s="128">
        <f>G28</f>
        <v>0</v>
      </c>
      <c r="H27" s="128">
        <f>H28</f>
        <v>0</v>
      </c>
      <c r="I27" s="31"/>
      <c r="J27" s="32"/>
    </row>
    <row r="28" spans="1:10" s="4" customFormat="1" ht="22.5" hidden="1">
      <c r="A28" s="65" t="s">
        <v>214</v>
      </c>
      <c r="B28" s="8" t="s">
        <v>50</v>
      </c>
      <c r="C28" s="28" t="s">
        <v>359</v>
      </c>
      <c r="D28" s="128">
        <f>ЦСР!E90</f>
        <v>0</v>
      </c>
      <c r="E28" s="128">
        <f>ЦСР!F90</f>
        <v>0</v>
      </c>
      <c r="F28" s="128">
        <f>ЦСР!G90</f>
        <v>0</v>
      </c>
      <c r="G28" s="128">
        <f>ЦСР!H90</f>
        <v>0</v>
      </c>
      <c r="H28" s="128">
        <f>ЦСР!I90</f>
        <v>0</v>
      </c>
      <c r="I28" s="31"/>
      <c r="J28" s="32"/>
    </row>
    <row r="29" spans="1:10" s="4" customFormat="1" ht="18.75" customHeight="1">
      <c r="A29" s="62" t="s">
        <v>215</v>
      </c>
      <c r="B29" s="14"/>
      <c r="C29" s="124" t="s">
        <v>62</v>
      </c>
      <c r="D29" s="76">
        <f aca="true" t="shared" si="2" ref="D29:H31">D30</f>
        <v>100</v>
      </c>
      <c r="E29" s="76">
        <f t="shared" si="2"/>
        <v>0</v>
      </c>
      <c r="F29" s="76">
        <f t="shared" si="2"/>
        <v>0</v>
      </c>
      <c r="G29" s="76">
        <f t="shared" si="2"/>
        <v>100</v>
      </c>
      <c r="H29" s="76">
        <f t="shared" si="2"/>
        <v>10</v>
      </c>
      <c r="I29" s="31"/>
      <c r="J29" s="32"/>
    </row>
    <row r="30" spans="1:10" s="4" customFormat="1" ht="22.5">
      <c r="A30" s="65" t="s">
        <v>216</v>
      </c>
      <c r="B30" s="8"/>
      <c r="C30" s="28" t="s">
        <v>106</v>
      </c>
      <c r="D30" s="128">
        <f t="shared" si="2"/>
        <v>100</v>
      </c>
      <c r="E30" s="128">
        <f t="shared" si="2"/>
        <v>0</v>
      </c>
      <c r="F30" s="128">
        <f t="shared" si="2"/>
        <v>0</v>
      </c>
      <c r="G30" s="128">
        <f t="shared" si="2"/>
        <v>100</v>
      </c>
      <c r="H30" s="128">
        <f t="shared" si="2"/>
        <v>10</v>
      </c>
      <c r="I30" s="31"/>
      <c r="J30" s="32"/>
    </row>
    <row r="31" spans="1:10" s="4" customFormat="1" ht="12.75">
      <c r="A31" s="65" t="s">
        <v>217</v>
      </c>
      <c r="B31" s="8"/>
      <c r="C31" s="27" t="s">
        <v>186</v>
      </c>
      <c r="D31" s="128">
        <f t="shared" si="2"/>
        <v>100</v>
      </c>
      <c r="E31" s="128">
        <f t="shared" si="2"/>
        <v>0</v>
      </c>
      <c r="F31" s="128">
        <f t="shared" si="2"/>
        <v>0</v>
      </c>
      <c r="G31" s="128">
        <f t="shared" si="2"/>
        <v>100</v>
      </c>
      <c r="H31" s="128">
        <f t="shared" si="2"/>
        <v>10</v>
      </c>
      <c r="I31" s="31"/>
      <c r="J31" s="32"/>
    </row>
    <row r="32" spans="1:10" s="4" customFormat="1" ht="22.5">
      <c r="A32" s="65" t="s">
        <v>218</v>
      </c>
      <c r="B32" s="8"/>
      <c r="C32" s="46" t="s">
        <v>107</v>
      </c>
      <c r="D32" s="128">
        <f>D33</f>
        <v>100</v>
      </c>
      <c r="E32" s="128">
        <f>E33</f>
        <v>0</v>
      </c>
      <c r="F32" s="128">
        <f>F33</f>
        <v>0</v>
      </c>
      <c r="G32" s="128">
        <f>G33</f>
        <v>100</v>
      </c>
      <c r="H32" s="128">
        <f>H33</f>
        <v>10</v>
      </c>
      <c r="I32" s="31"/>
      <c r="J32" s="32"/>
    </row>
    <row r="33" spans="1:10" s="4" customFormat="1" ht="22.5">
      <c r="A33" s="65" t="s">
        <v>218</v>
      </c>
      <c r="B33" s="8" t="s">
        <v>50</v>
      </c>
      <c r="C33" s="28" t="s">
        <v>359</v>
      </c>
      <c r="D33" s="128">
        <f>ЦСР!E97</f>
        <v>100</v>
      </c>
      <c r="E33" s="128">
        <f>ЦСР!F97</f>
        <v>0</v>
      </c>
      <c r="F33" s="128">
        <f>ЦСР!G97</f>
        <v>0</v>
      </c>
      <c r="G33" s="128">
        <f>ЦСР!H97</f>
        <v>100</v>
      </c>
      <c r="H33" s="128">
        <f>ЦСР!I97</f>
        <v>10</v>
      </c>
      <c r="I33" s="31"/>
      <c r="J33" s="32"/>
    </row>
    <row r="34" spans="1:10" s="4" customFormat="1" ht="33.75">
      <c r="A34" s="62" t="s">
        <v>224</v>
      </c>
      <c r="B34" s="14"/>
      <c r="C34" s="29" t="s">
        <v>390</v>
      </c>
      <c r="D34" s="76">
        <f>D35+D64+D70</f>
        <v>3507.5999999999995</v>
      </c>
      <c r="E34" s="76">
        <f>E35+E64+E70</f>
        <v>0</v>
      </c>
      <c r="F34" s="76">
        <f>F35+F64+F70</f>
        <v>0</v>
      </c>
      <c r="G34" s="76">
        <f>G35+G64+G70</f>
        <v>6490.700000000001</v>
      </c>
      <c r="H34" s="76">
        <f>H35+H64+H70</f>
        <v>6486.3099999999995</v>
      </c>
      <c r="I34" s="31"/>
      <c r="J34" s="32"/>
    </row>
    <row r="35" spans="1:10" s="4" customFormat="1" ht="32.25">
      <c r="A35" s="62" t="s">
        <v>229</v>
      </c>
      <c r="B35" s="14"/>
      <c r="C35" s="124" t="s">
        <v>4</v>
      </c>
      <c r="D35" s="76">
        <f>D36+D50+D57</f>
        <v>2889.5999999999995</v>
      </c>
      <c r="E35" s="76">
        <f>E36+E50+E57</f>
        <v>0</v>
      </c>
      <c r="F35" s="76">
        <f>F36+F50+F57</f>
        <v>0</v>
      </c>
      <c r="G35" s="76">
        <f>G36+G50+G57</f>
        <v>5896.700000000001</v>
      </c>
      <c r="H35" s="76">
        <f>H36+H50+H57</f>
        <v>5892.3099999999995</v>
      </c>
      <c r="I35" s="31"/>
      <c r="J35" s="32"/>
    </row>
    <row r="36" spans="1:10" s="4" customFormat="1" ht="12.75">
      <c r="A36" s="65" t="s">
        <v>230</v>
      </c>
      <c r="B36" s="8"/>
      <c r="C36" s="44" t="s">
        <v>115</v>
      </c>
      <c r="D36" s="128">
        <f>D37+D47+D44</f>
        <v>2518.3999999999996</v>
      </c>
      <c r="E36" s="128">
        <f>E37+E47+E44</f>
        <v>0</v>
      </c>
      <c r="F36" s="128">
        <f>F37+F47+F44</f>
        <v>0</v>
      </c>
      <c r="G36" s="128">
        <f>G37+G47+G44</f>
        <v>5508.1</v>
      </c>
      <c r="H36" s="128">
        <f>H37+H47+H44</f>
        <v>5892.3099999999995</v>
      </c>
      <c r="I36" s="31"/>
      <c r="J36" s="32"/>
    </row>
    <row r="37" spans="1:10" s="4" customFormat="1" ht="12.75">
      <c r="A37" s="65" t="s">
        <v>231</v>
      </c>
      <c r="B37" s="8"/>
      <c r="C37" s="27" t="s">
        <v>186</v>
      </c>
      <c r="D37" s="128">
        <f>D38+D40+D42</f>
        <v>2518.3999999999996</v>
      </c>
      <c r="E37" s="128">
        <f>E38+E40+E42</f>
        <v>0</v>
      </c>
      <c r="F37" s="128">
        <f>F38+F40+F42</f>
        <v>0</v>
      </c>
      <c r="G37" s="128">
        <f>G38+G40+G42</f>
        <v>5508.1</v>
      </c>
      <c r="H37" s="128">
        <f>H38+H40+H42</f>
        <v>5892.3099999999995</v>
      </c>
      <c r="I37" s="31"/>
      <c r="J37" s="32"/>
    </row>
    <row r="38" spans="1:10" s="4" customFormat="1" ht="22.5">
      <c r="A38" s="65" t="s">
        <v>232</v>
      </c>
      <c r="B38" s="8"/>
      <c r="C38" s="44" t="s">
        <v>123</v>
      </c>
      <c r="D38" s="128">
        <f>D39</f>
        <v>998.8</v>
      </c>
      <c r="E38" s="128">
        <f>E39</f>
        <v>0</v>
      </c>
      <c r="F38" s="128">
        <f>F39</f>
        <v>0</v>
      </c>
      <c r="G38" s="128">
        <f>G39</f>
        <v>1045.8</v>
      </c>
      <c r="H38" s="128">
        <f>H39</f>
        <v>1091.8</v>
      </c>
      <c r="I38" s="31"/>
      <c r="J38" s="32"/>
    </row>
    <row r="39" spans="1:10" s="4" customFormat="1" ht="22.5">
      <c r="A39" s="65" t="s">
        <v>232</v>
      </c>
      <c r="B39" s="8" t="s">
        <v>50</v>
      </c>
      <c r="C39" s="28" t="s">
        <v>359</v>
      </c>
      <c r="D39" s="128">
        <f>ЦСР!E133</f>
        <v>998.8</v>
      </c>
      <c r="E39" s="128">
        <f>ЦСР!F133</f>
        <v>0</v>
      </c>
      <c r="F39" s="128">
        <f>ЦСР!G133</f>
        <v>0</v>
      </c>
      <c r="G39" s="128">
        <f>ЦСР!H133</f>
        <v>1045.8</v>
      </c>
      <c r="H39" s="128">
        <f>ЦСР!I133</f>
        <v>1091.8</v>
      </c>
      <c r="I39" s="31"/>
      <c r="J39" s="32"/>
    </row>
    <row r="40" spans="1:10" s="4" customFormat="1" ht="24" customHeight="1">
      <c r="A40" s="65" t="s">
        <v>238</v>
      </c>
      <c r="B40" s="8"/>
      <c r="C40" s="44" t="s">
        <v>129</v>
      </c>
      <c r="D40" s="128">
        <f>D41</f>
        <v>1519.6</v>
      </c>
      <c r="E40" s="128">
        <f>E41</f>
        <v>0</v>
      </c>
      <c r="F40" s="128">
        <f>F41</f>
        <v>0</v>
      </c>
      <c r="G40" s="128">
        <f>G41</f>
        <v>1590.9</v>
      </c>
      <c r="H40" s="128">
        <f>H41</f>
        <v>1660.9</v>
      </c>
      <c r="I40" s="31"/>
      <c r="J40" s="32"/>
    </row>
    <row r="41" spans="1:10" s="4" customFormat="1" ht="22.5">
      <c r="A41" s="65" t="s">
        <v>238</v>
      </c>
      <c r="B41" s="8" t="s">
        <v>50</v>
      </c>
      <c r="C41" s="28" t="s">
        <v>359</v>
      </c>
      <c r="D41" s="128">
        <f>ЦСР!E135</f>
        <v>1519.6</v>
      </c>
      <c r="E41" s="128">
        <f>ЦСР!F135</f>
        <v>0</v>
      </c>
      <c r="F41" s="128">
        <f>ЦСР!G135</f>
        <v>0</v>
      </c>
      <c r="G41" s="128">
        <f>ЦСР!H135</f>
        <v>1590.9</v>
      </c>
      <c r="H41" s="128">
        <f>ЦСР!I135</f>
        <v>1660.9</v>
      </c>
      <c r="I41" s="31"/>
      <c r="J41" s="32"/>
    </row>
    <row r="42" spans="1:10" s="4" customFormat="1" ht="12.75">
      <c r="A42" s="65" t="s">
        <v>440</v>
      </c>
      <c r="B42" s="8"/>
      <c r="C42" s="27" t="s">
        <v>441</v>
      </c>
      <c r="D42" s="128">
        <f>D43</f>
        <v>0</v>
      </c>
      <c r="E42" s="128">
        <f>E43</f>
        <v>0</v>
      </c>
      <c r="F42" s="128">
        <f>F43</f>
        <v>0</v>
      </c>
      <c r="G42" s="128">
        <f>G43</f>
        <v>2871.4</v>
      </c>
      <c r="H42" s="128">
        <f>H43</f>
        <v>3139.6099999999997</v>
      </c>
      <c r="I42" s="31"/>
      <c r="J42" s="32"/>
    </row>
    <row r="43" spans="1:10" s="4" customFormat="1" ht="22.5">
      <c r="A43" s="65" t="s">
        <v>440</v>
      </c>
      <c r="B43" s="8" t="s">
        <v>50</v>
      </c>
      <c r="C43" s="28" t="s">
        <v>359</v>
      </c>
      <c r="D43" s="128">
        <f>ЦСР!E137</f>
        <v>0</v>
      </c>
      <c r="E43" s="128">
        <f>ЦСР!F137</f>
        <v>0</v>
      </c>
      <c r="F43" s="128">
        <f>ЦСР!G137</f>
        <v>0</v>
      </c>
      <c r="G43" s="128">
        <f>ЦСР!H137</f>
        <v>2871.4</v>
      </c>
      <c r="H43" s="128">
        <f>ЦСР!I137</f>
        <v>3139.6099999999997</v>
      </c>
      <c r="I43" s="31"/>
      <c r="J43" s="32"/>
    </row>
    <row r="44" spans="1:10" s="4" customFormat="1" ht="22.5" hidden="1">
      <c r="A44" s="65" t="s">
        <v>415</v>
      </c>
      <c r="B44" s="8"/>
      <c r="C44" s="27" t="s">
        <v>287</v>
      </c>
      <c r="D44" s="128">
        <f aca="true" t="shared" si="3" ref="D44:H45">D45</f>
        <v>0</v>
      </c>
      <c r="E44" s="128">
        <f t="shared" si="3"/>
        <v>0</v>
      </c>
      <c r="F44" s="128">
        <f t="shared" si="3"/>
        <v>0</v>
      </c>
      <c r="G44" s="128">
        <f t="shared" si="3"/>
        <v>0</v>
      </c>
      <c r="H44" s="128">
        <f t="shared" si="3"/>
        <v>0</v>
      </c>
      <c r="I44" s="31"/>
      <c r="J44" s="32"/>
    </row>
    <row r="45" spans="1:10" s="4" customFormat="1" ht="22.5" hidden="1">
      <c r="A45" s="65" t="s">
        <v>416</v>
      </c>
      <c r="B45" s="8"/>
      <c r="C45" s="44" t="s">
        <v>417</v>
      </c>
      <c r="D45" s="128">
        <f t="shared" si="3"/>
        <v>0</v>
      </c>
      <c r="E45" s="128">
        <f t="shared" si="3"/>
        <v>0</v>
      </c>
      <c r="F45" s="128">
        <f t="shared" si="3"/>
        <v>0</v>
      </c>
      <c r="G45" s="128">
        <f t="shared" si="3"/>
        <v>0</v>
      </c>
      <c r="H45" s="128">
        <f t="shared" si="3"/>
        <v>0</v>
      </c>
      <c r="I45" s="31"/>
      <c r="J45" s="32"/>
    </row>
    <row r="46" spans="1:10" s="4" customFormat="1" ht="22.5" hidden="1">
      <c r="A46" s="65" t="s">
        <v>416</v>
      </c>
      <c r="B46" s="8" t="s">
        <v>50</v>
      </c>
      <c r="C46" s="27" t="s">
        <v>359</v>
      </c>
      <c r="D46" s="128">
        <f>ЦСР!E140</f>
        <v>0</v>
      </c>
      <c r="E46" s="128">
        <f>ЦСР!F140</f>
        <v>0</v>
      </c>
      <c r="F46" s="128">
        <f>ЦСР!G140</f>
        <v>0</v>
      </c>
      <c r="G46" s="128">
        <f>ЦСР!H140</f>
        <v>0</v>
      </c>
      <c r="H46" s="128">
        <f>ЦСР!I140</f>
        <v>0</v>
      </c>
      <c r="I46" s="31"/>
      <c r="J46" s="32"/>
    </row>
    <row r="47" spans="1:10" s="4" customFormat="1" ht="32.25" customHeight="1" hidden="1">
      <c r="A47" s="65" t="s">
        <v>362</v>
      </c>
      <c r="B47" s="8"/>
      <c r="C47" s="27" t="s">
        <v>363</v>
      </c>
      <c r="D47" s="128">
        <f aca="true" t="shared" si="4" ref="D47:H48">D48</f>
        <v>0</v>
      </c>
      <c r="E47" s="128">
        <f t="shared" si="4"/>
        <v>0</v>
      </c>
      <c r="F47" s="128">
        <f t="shared" si="4"/>
        <v>0</v>
      </c>
      <c r="G47" s="128">
        <f t="shared" si="4"/>
        <v>0</v>
      </c>
      <c r="H47" s="128">
        <f t="shared" si="4"/>
        <v>0</v>
      </c>
      <c r="I47" s="31"/>
      <c r="J47" s="32"/>
    </row>
    <row r="48" spans="1:10" s="4" customFormat="1" ht="24.75" customHeight="1" hidden="1">
      <c r="A48" s="65" t="s">
        <v>396</v>
      </c>
      <c r="B48" s="8"/>
      <c r="C48" s="44" t="s">
        <v>397</v>
      </c>
      <c r="D48" s="128">
        <f t="shared" si="4"/>
        <v>0</v>
      </c>
      <c r="E48" s="128">
        <f t="shared" si="4"/>
        <v>0</v>
      </c>
      <c r="F48" s="128">
        <f t="shared" si="4"/>
        <v>0</v>
      </c>
      <c r="G48" s="128">
        <f t="shared" si="4"/>
        <v>0</v>
      </c>
      <c r="H48" s="128">
        <f t="shared" si="4"/>
        <v>0</v>
      </c>
      <c r="I48" s="31"/>
      <c r="J48" s="32"/>
    </row>
    <row r="49" spans="1:10" s="4" customFormat="1" ht="21" customHeight="1" hidden="1">
      <c r="A49" s="65" t="s">
        <v>396</v>
      </c>
      <c r="B49" s="8" t="s">
        <v>50</v>
      </c>
      <c r="C49" s="28" t="s">
        <v>359</v>
      </c>
      <c r="D49" s="128">
        <f>ЦСР!E143</f>
        <v>0</v>
      </c>
      <c r="E49" s="128">
        <f>ЦСР!F143</f>
        <v>0</v>
      </c>
      <c r="F49" s="128">
        <f>ЦСР!G143</f>
        <v>0</v>
      </c>
      <c r="G49" s="128">
        <f>ЦСР!H143</f>
        <v>0</v>
      </c>
      <c r="H49" s="128">
        <f>ЦСР!I143</f>
        <v>0</v>
      </c>
      <c r="I49" s="31"/>
      <c r="J49" s="32"/>
    </row>
    <row r="50" spans="1:10" s="4" customFormat="1" ht="33.75">
      <c r="A50" s="65" t="s">
        <v>276</v>
      </c>
      <c r="B50" s="8"/>
      <c r="C50" s="28" t="s">
        <v>75</v>
      </c>
      <c r="D50" s="88">
        <f>D51</f>
        <v>371.2</v>
      </c>
      <c r="E50" s="88">
        <f>E51</f>
        <v>0</v>
      </c>
      <c r="F50" s="88">
        <f>F51</f>
        <v>0</v>
      </c>
      <c r="G50" s="88">
        <f>G51</f>
        <v>388.6</v>
      </c>
      <c r="H50" s="88">
        <f>H51</f>
        <v>0</v>
      </c>
      <c r="I50" s="9"/>
      <c r="J50" s="32"/>
    </row>
    <row r="51" spans="1:10" s="4" customFormat="1" ht="12.75">
      <c r="A51" s="65" t="s">
        <v>277</v>
      </c>
      <c r="B51" s="8"/>
      <c r="C51" s="27" t="s">
        <v>186</v>
      </c>
      <c r="D51" s="88">
        <f>D55</f>
        <v>371.2</v>
      </c>
      <c r="E51" s="88">
        <f>E55</f>
        <v>0</v>
      </c>
      <c r="F51" s="88">
        <f>F55</f>
        <v>0</v>
      </c>
      <c r="G51" s="88">
        <f>G55</f>
        <v>388.6</v>
      </c>
      <c r="H51" s="88">
        <f>H55</f>
        <v>0</v>
      </c>
      <c r="I51" s="20"/>
      <c r="J51" s="32"/>
    </row>
    <row r="52" spans="1:10" s="4" customFormat="1" ht="33.75" hidden="1">
      <c r="A52" s="65" t="s">
        <v>278</v>
      </c>
      <c r="B52" s="8"/>
      <c r="C52" s="44" t="s">
        <v>85</v>
      </c>
      <c r="D52" s="88" t="e">
        <f>D53+D54</f>
        <v>#REF!</v>
      </c>
      <c r="E52" s="88" t="e">
        <f>E53+E54</f>
        <v>#REF!</v>
      </c>
      <c r="F52" s="88" t="e">
        <f>F53+F54</f>
        <v>#REF!</v>
      </c>
      <c r="G52" s="88" t="e">
        <f>G53+G54</f>
        <v>#REF!</v>
      </c>
      <c r="H52" s="88" t="e">
        <f>H53+H54</f>
        <v>#REF!</v>
      </c>
      <c r="I52" s="20"/>
      <c r="J52" s="32"/>
    </row>
    <row r="53" spans="1:10" s="4" customFormat="1" ht="22.5" hidden="1">
      <c r="A53" s="65" t="s">
        <v>278</v>
      </c>
      <c r="B53" s="8" t="s">
        <v>69</v>
      </c>
      <c r="C53" s="27" t="s">
        <v>297</v>
      </c>
      <c r="D53" s="88" t="e">
        <f>ЦСР!#REF!</f>
        <v>#REF!</v>
      </c>
      <c r="E53" s="88" t="e">
        <f>ЦСР!#REF!</f>
        <v>#REF!</v>
      </c>
      <c r="F53" s="88" t="e">
        <f>ЦСР!#REF!</f>
        <v>#REF!</v>
      </c>
      <c r="G53" s="88" t="e">
        <f>ЦСР!#REF!</f>
        <v>#REF!</v>
      </c>
      <c r="H53" s="88" t="e">
        <f>ЦСР!#REF!</f>
        <v>#REF!</v>
      </c>
      <c r="I53" s="20"/>
      <c r="J53" s="32"/>
    </row>
    <row r="54" spans="1:10" s="4" customFormat="1" ht="12.75" hidden="1">
      <c r="A54" s="65" t="s">
        <v>278</v>
      </c>
      <c r="B54" s="8" t="s">
        <v>53</v>
      </c>
      <c r="C54" s="28" t="s">
        <v>54</v>
      </c>
      <c r="D54" s="88" t="e">
        <f>ЦСР!#REF!</f>
        <v>#REF!</v>
      </c>
      <c r="E54" s="88" t="e">
        <f>ЦСР!#REF!</f>
        <v>#REF!</v>
      </c>
      <c r="F54" s="88" t="e">
        <f>ЦСР!#REF!</f>
        <v>#REF!</v>
      </c>
      <c r="G54" s="88" t="e">
        <f>ЦСР!#REF!</f>
        <v>#REF!</v>
      </c>
      <c r="H54" s="88" t="e">
        <f>ЦСР!#REF!</f>
        <v>#REF!</v>
      </c>
      <c r="I54" s="20"/>
      <c r="J54" s="32"/>
    </row>
    <row r="55" spans="1:10" s="4" customFormat="1" ht="12.75">
      <c r="A55" s="65" t="s">
        <v>301</v>
      </c>
      <c r="B55" s="8"/>
      <c r="C55" s="44" t="s">
        <v>318</v>
      </c>
      <c r="D55" s="88">
        <f>D56</f>
        <v>371.2</v>
      </c>
      <c r="E55" s="88">
        <f>E56</f>
        <v>0</v>
      </c>
      <c r="F55" s="88">
        <f>F56</f>
        <v>0</v>
      </c>
      <c r="G55" s="88">
        <f>G56</f>
        <v>388.6</v>
      </c>
      <c r="H55" s="88">
        <f>H56</f>
        <v>0</v>
      </c>
      <c r="I55" s="20"/>
      <c r="J55" s="32"/>
    </row>
    <row r="56" spans="1:10" s="4" customFormat="1" ht="22.5">
      <c r="A56" s="65" t="s">
        <v>301</v>
      </c>
      <c r="B56" s="8" t="s">
        <v>50</v>
      </c>
      <c r="C56" s="28" t="s">
        <v>51</v>
      </c>
      <c r="D56" s="88">
        <f>ЦСР!E147</f>
        <v>371.2</v>
      </c>
      <c r="E56" s="88">
        <f>ЦСР!F147</f>
        <v>0</v>
      </c>
      <c r="F56" s="88">
        <f>ЦСР!G147</f>
        <v>0</v>
      </c>
      <c r="G56" s="88">
        <f>ЦСР!H147</f>
        <v>388.6</v>
      </c>
      <c r="H56" s="88">
        <f>ЦСР!I147</f>
        <v>0</v>
      </c>
      <c r="I56" s="20"/>
      <c r="J56" s="32"/>
    </row>
    <row r="57" spans="1:10" s="4" customFormat="1" ht="22.5" hidden="1">
      <c r="A57" s="65" t="s">
        <v>420</v>
      </c>
      <c r="B57" s="8"/>
      <c r="C57" s="27" t="s">
        <v>418</v>
      </c>
      <c r="D57" s="88">
        <f>D61+D58</f>
        <v>0</v>
      </c>
      <c r="E57" s="88">
        <f>E61+E58</f>
        <v>0</v>
      </c>
      <c r="F57" s="88">
        <f>F61+F58</f>
        <v>0</v>
      </c>
      <c r="G57" s="88">
        <f>G61+G58</f>
        <v>0</v>
      </c>
      <c r="H57" s="88">
        <f>H61+H58</f>
        <v>0</v>
      </c>
      <c r="I57" s="20"/>
      <c r="J57" s="32"/>
    </row>
    <row r="58" spans="1:10" s="4" customFormat="1" ht="22.5" hidden="1">
      <c r="A58" s="65" t="s">
        <v>437</v>
      </c>
      <c r="B58" s="8"/>
      <c r="C58" s="27" t="s">
        <v>287</v>
      </c>
      <c r="D58" s="88">
        <f aca="true" t="shared" si="5" ref="D58:H59">D59</f>
        <v>0</v>
      </c>
      <c r="E58" s="88">
        <f t="shared" si="5"/>
        <v>0</v>
      </c>
      <c r="F58" s="88">
        <f t="shared" si="5"/>
        <v>0</v>
      </c>
      <c r="G58" s="88">
        <f t="shared" si="5"/>
        <v>0</v>
      </c>
      <c r="H58" s="88">
        <f t="shared" si="5"/>
        <v>0</v>
      </c>
      <c r="I58" s="20"/>
      <c r="J58" s="32"/>
    </row>
    <row r="59" spans="1:10" s="4" customFormat="1" ht="33.75" hidden="1">
      <c r="A59" s="65" t="s">
        <v>438</v>
      </c>
      <c r="B59" s="8"/>
      <c r="C59" s="44" t="s">
        <v>439</v>
      </c>
      <c r="D59" s="88">
        <f t="shared" si="5"/>
        <v>0</v>
      </c>
      <c r="E59" s="88">
        <f t="shared" si="5"/>
        <v>0</v>
      </c>
      <c r="F59" s="88">
        <f t="shared" si="5"/>
        <v>0</v>
      </c>
      <c r="G59" s="88">
        <f t="shared" si="5"/>
        <v>0</v>
      </c>
      <c r="H59" s="88">
        <f t="shared" si="5"/>
        <v>0</v>
      </c>
      <c r="I59" s="20"/>
      <c r="J59" s="32"/>
    </row>
    <row r="60" spans="1:10" s="4" customFormat="1" ht="22.5" hidden="1">
      <c r="A60" s="65" t="s">
        <v>438</v>
      </c>
      <c r="B60" s="8" t="s">
        <v>50</v>
      </c>
      <c r="C60" s="28" t="s">
        <v>51</v>
      </c>
      <c r="D60" s="88">
        <f>ЦСР!E151</f>
        <v>0</v>
      </c>
      <c r="E60" s="88">
        <f>ЦСР!F151</f>
        <v>0</v>
      </c>
      <c r="F60" s="88">
        <f>ЦСР!G151</f>
        <v>0</v>
      </c>
      <c r="G60" s="88">
        <f>ЦСР!H151</f>
        <v>0</v>
      </c>
      <c r="H60" s="88">
        <f>ЦСР!I151</f>
        <v>0</v>
      </c>
      <c r="I60" s="20"/>
      <c r="J60" s="32"/>
    </row>
    <row r="61" spans="1:10" s="4" customFormat="1" ht="33.75" hidden="1">
      <c r="A61" s="65" t="s">
        <v>421</v>
      </c>
      <c r="B61" s="8"/>
      <c r="C61" s="27" t="s">
        <v>363</v>
      </c>
      <c r="D61" s="88">
        <f aca="true" t="shared" si="6" ref="D61:H62">D62</f>
        <v>0</v>
      </c>
      <c r="E61" s="88">
        <f t="shared" si="6"/>
        <v>0</v>
      </c>
      <c r="F61" s="88">
        <f t="shared" si="6"/>
        <v>0</v>
      </c>
      <c r="G61" s="88">
        <f t="shared" si="6"/>
        <v>0</v>
      </c>
      <c r="H61" s="88">
        <f t="shared" si="6"/>
        <v>0</v>
      </c>
      <c r="I61" s="20"/>
      <c r="J61" s="32"/>
    </row>
    <row r="62" spans="1:10" s="4" customFormat="1" ht="22.5" hidden="1">
      <c r="A62" s="65" t="s">
        <v>422</v>
      </c>
      <c r="B62" s="8"/>
      <c r="C62" s="44" t="s">
        <v>419</v>
      </c>
      <c r="D62" s="88">
        <f t="shared" si="6"/>
        <v>0</v>
      </c>
      <c r="E62" s="88">
        <f t="shared" si="6"/>
        <v>0</v>
      </c>
      <c r="F62" s="88">
        <f t="shared" si="6"/>
        <v>0</v>
      </c>
      <c r="G62" s="88">
        <f t="shared" si="6"/>
        <v>0</v>
      </c>
      <c r="H62" s="88">
        <f t="shared" si="6"/>
        <v>0</v>
      </c>
      <c r="I62" s="20"/>
      <c r="J62" s="32"/>
    </row>
    <row r="63" spans="1:10" s="4" customFormat="1" ht="22.5" hidden="1">
      <c r="A63" s="65" t="s">
        <v>422</v>
      </c>
      <c r="B63" s="8" t="s">
        <v>50</v>
      </c>
      <c r="C63" s="28" t="s">
        <v>51</v>
      </c>
      <c r="D63" s="88">
        <f>ЦСР!E154</f>
        <v>0</v>
      </c>
      <c r="E63" s="88">
        <f>ЦСР!F154</f>
        <v>0</v>
      </c>
      <c r="F63" s="88">
        <f>ЦСР!G154</f>
        <v>0</v>
      </c>
      <c r="G63" s="88">
        <f>ЦСР!H154</f>
        <v>0</v>
      </c>
      <c r="H63" s="88">
        <f>ЦСР!I154</f>
        <v>0</v>
      </c>
      <c r="I63" s="20"/>
      <c r="J63" s="32"/>
    </row>
    <row r="64" spans="1:10" s="4" customFormat="1" ht="21.75">
      <c r="A64" s="62" t="s">
        <v>225</v>
      </c>
      <c r="B64" s="14"/>
      <c r="C64" s="124" t="s">
        <v>3</v>
      </c>
      <c r="D64" s="79">
        <f aca="true" t="shared" si="7" ref="D64:H66">D65</f>
        <v>618</v>
      </c>
      <c r="E64" s="79">
        <f t="shared" si="7"/>
        <v>0</v>
      </c>
      <c r="F64" s="79">
        <f t="shared" si="7"/>
        <v>0</v>
      </c>
      <c r="G64" s="79">
        <f t="shared" si="7"/>
        <v>594</v>
      </c>
      <c r="H64" s="79">
        <f t="shared" si="7"/>
        <v>594</v>
      </c>
      <c r="I64" s="21"/>
      <c r="J64" s="32"/>
    </row>
    <row r="65" spans="1:10" s="4" customFormat="1" ht="12.75">
      <c r="A65" s="65" t="s">
        <v>226</v>
      </c>
      <c r="B65" s="8"/>
      <c r="C65" s="28" t="s">
        <v>108</v>
      </c>
      <c r="D65" s="88">
        <f t="shared" si="7"/>
        <v>618</v>
      </c>
      <c r="E65" s="88">
        <f t="shared" si="7"/>
        <v>0</v>
      </c>
      <c r="F65" s="88">
        <f t="shared" si="7"/>
        <v>0</v>
      </c>
      <c r="G65" s="88">
        <f t="shared" si="7"/>
        <v>594</v>
      </c>
      <c r="H65" s="88">
        <f t="shared" si="7"/>
        <v>594</v>
      </c>
      <c r="I65" s="21"/>
      <c r="J65" s="32"/>
    </row>
    <row r="66" spans="1:10" s="4" customFormat="1" ht="12.75">
      <c r="A66" s="65" t="s">
        <v>227</v>
      </c>
      <c r="B66" s="8"/>
      <c r="C66" s="27" t="s">
        <v>186</v>
      </c>
      <c r="D66" s="88">
        <f>D67</f>
        <v>618</v>
      </c>
      <c r="E66" s="88">
        <f t="shared" si="7"/>
        <v>0</v>
      </c>
      <c r="F66" s="88">
        <f t="shared" si="7"/>
        <v>0</v>
      </c>
      <c r="G66" s="88">
        <f t="shared" si="7"/>
        <v>594</v>
      </c>
      <c r="H66" s="88">
        <f t="shared" si="7"/>
        <v>594</v>
      </c>
      <c r="I66" s="21"/>
      <c r="J66" s="32"/>
    </row>
    <row r="67" spans="1:10" s="4" customFormat="1" ht="33.75">
      <c r="A67" s="65" t="s">
        <v>228</v>
      </c>
      <c r="B67" s="8"/>
      <c r="C67" s="46" t="s">
        <v>176</v>
      </c>
      <c r="D67" s="88">
        <f>D68+D69</f>
        <v>618</v>
      </c>
      <c r="E67" s="88">
        <f>E68+E69</f>
        <v>0</v>
      </c>
      <c r="F67" s="88">
        <f>F68+F69</f>
        <v>0</v>
      </c>
      <c r="G67" s="88">
        <f>G68+G69</f>
        <v>594</v>
      </c>
      <c r="H67" s="88">
        <f>H68+H69</f>
        <v>594</v>
      </c>
      <c r="I67" s="21"/>
      <c r="J67" s="32"/>
    </row>
    <row r="68" spans="1:10" s="4" customFormat="1" ht="12.75">
      <c r="A68" s="65" t="s">
        <v>228</v>
      </c>
      <c r="B68" s="8" t="s">
        <v>53</v>
      </c>
      <c r="C68" s="28" t="s">
        <v>54</v>
      </c>
      <c r="D68" s="88">
        <f>ЦСР!E113</f>
        <v>0</v>
      </c>
      <c r="E68" s="88">
        <f>ЦСР!F113</f>
        <v>0</v>
      </c>
      <c r="F68" s="88">
        <f>ЦСР!G113</f>
        <v>0</v>
      </c>
      <c r="G68" s="88">
        <f>ЦСР!H113</f>
        <v>0</v>
      </c>
      <c r="H68" s="88">
        <f>ЦСР!I113</f>
        <v>0</v>
      </c>
      <c r="I68" s="21"/>
      <c r="J68" s="32"/>
    </row>
    <row r="69" spans="1:10" s="4" customFormat="1" ht="22.5">
      <c r="A69" s="65" t="s">
        <v>228</v>
      </c>
      <c r="B69" s="8" t="s">
        <v>50</v>
      </c>
      <c r="C69" s="28" t="s">
        <v>359</v>
      </c>
      <c r="D69" s="88">
        <f>ЦСР!E114</f>
        <v>618</v>
      </c>
      <c r="E69" s="88">
        <f>ЦСР!F114</f>
        <v>0</v>
      </c>
      <c r="F69" s="88">
        <f>ЦСР!G114</f>
        <v>0</v>
      </c>
      <c r="G69" s="88">
        <f>ЦСР!H114</f>
        <v>594</v>
      </c>
      <c r="H69" s="88">
        <f>ЦСР!I114</f>
        <v>594</v>
      </c>
      <c r="I69" s="21"/>
      <c r="J69" s="32"/>
    </row>
    <row r="70" spans="1:10" s="4" customFormat="1" ht="21.75" hidden="1">
      <c r="A70" s="62" t="s">
        <v>239</v>
      </c>
      <c r="B70" s="14"/>
      <c r="C70" s="124" t="s">
        <v>168</v>
      </c>
      <c r="D70" s="79">
        <f aca="true" t="shared" si="8" ref="D70:H72">D71</f>
        <v>0</v>
      </c>
      <c r="E70" s="79">
        <f t="shared" si="8"/>
        <v>0</v>
      </c>
      <c r="F70" s="79">
        <f t="shared" si="8"/>
        <v>0</v>
      </c>
      <c r="G70" s="79">
        <f t="shared" si="8"/>
        <v>0</v>
      </c>
      <c r="H70" s="79">
        <f t="shared" si="8"/>
        <v>0</v>
      </c>
      <c r="I70" s="21"/>
      <c r="J70" s="32"/>
    </row>
    <row r="71" spans="1:10" s="4" customFormat="1" ht="22.5" hidden="1">
      <c r="A71" s="65" t="s">
        <v>240</v>
      </c>
      <c r="B71" s="8"/>
      <c r="C71" s="27" t="s">
        <v>167</v>
      </c>
      <c r="D71" s="88">
        <f>D72</f>
        <v>0</v>
      </c>
      <c r="E71" s="88">
        <f t="shared" si="8"/>
        <v>0</v>
      </c>
      <c r="F71" s="88">
        <f t="shared" si="8"/>
        <v>0</v>
      </c>
      <c r="G71" s="88">
        <f t="shared" si="8"/>
        <v>0</v>
      </c>
      <c r="H71" s="88">
        <f t="shared" si="8"/>
        <v>0</v>
      </c>
      <c r="I71" s="20"/>
      <c r="J71" s="32"/>
    </row>
    <row r="72" spans="1:10" s="4" customFormat="1" ht="14.25" customHeight="1" hidden="1">
      <c r="A72" s="65" t="s">
        <v>241</v>
      </c>
      <c r="B72" s="8"/>
      <c r="C72" s="27" t="s">
        <v>186</v>
      </c>
      <c r="D72" s="88">
        <f t="shared" si="8"/>
        <v>0</v>
      </c>
      <c r="E72" s="88">
        <f t="shared" si="8"/>
        <v>0</v>
      </c>
      <c r="F72" s="88">
        <f t="shared" si="8"/>
        <v>0</v>
      </c>
      <c r="G72" s="88">
        <f t="shared" si="8"/>
        <v>0</v>
      </c>
      <c r="H72" s="88">
        <f t="shared" si="8"/>
        <v>0</v>
      </c>
      <c r="I72" s="20"/>
      <c r="J72" s="32"/>
    </row>
    <row r="73" spans="1:10" s="4" customFormat="1" ht="24.75" customHeight="1" hidden="1">
      <c r="A73" s="65" t="s">
        <v>242</v>
      </c>
      <c r="B73" s="8"/>
      <c r="C73" s="44" t="s">
        <v>170</v>
      </c>
      <c r="D73" s="88">
        <f>D74</f>
        <v>0</v>
      </c>
      <c r="E73" s="88">
        <f>E74</f>
        <v>0</v>
      </c>
      <c r="F73" s="88">
        <f>F74</f>
        <v>0</v>
      </c>
      <c r="G73" s="88">
        <f>G74</f>
        <v>0</v>
      </c>
      <c r="H73" s="88">
        <f>H74</f>
        <v>0</v>
      </c>
      <c r="I73" s="20"/>
      <c r="J73" s="32"/>
    </row>
    <row r="74" spans="1:10" s="4" customFormat="1" ht="22.5" hidden="1">
      <c r="A74" s="65" t="s">
        <v>242</v>
      </c>
      <c r="B74" s="8" t="s">
        <v>50</v>
      </c>
      <c r="C74" s="28" t="s">
        <v>359</v>
      </c>
      <c r="D74" s="88">
        <f>ЦСР!E159</f>
        <v>0</v>
      </c>
      <c r="E74" s="88">
        <f>ЦСР!F159</f>
        <v>0</v>
      </c>
      <c r="F74" s="88">
        <f>ЦСР!G159</f>
        <v>0</v>
      </c>
      <c r="G74" s="88">
        <f>ЦСР!H159</f>
        <v>0</v>
      </c>
      <c r="H74" s="88">
        <f>ЦСР!I159</f>
        <v>0</v>
      </c>
      <c r="I74" s="20"/>
      <c r="J74" s="32"/>
    </row>
    <row r="75" spans="1:10" ht="33.75">
      <c r="A75" s="62" t="s">
        <v>243</v>
      </c>
      <c r="B75" s="14"/>
      <c r="C75" s="29" t="s">
        <v>391</v>
      </c>
      <c r="D75" s="93">
        <f>D76+D103+D124+D142</f>
        <v>10431.099999999999</v>
      </c>
      <c r="E75" s="93" t="e">
        <f>E76+E103+E124+E142</f>
        <v>#REF!</v>
      </c>
      <c r="F75" s="93" t="e">
        <f>F76+F103+F124+F142</f>
        <v>#REF!</v>
      </c>
      <c r="G75" s="93">
        <f>G76+G103+G124+G142</f>
        <v>5127</v>
      </c>
      <c r="H75" s="93">
        <f>H76+H103+H124+H142</f>
        <v>4752.3</v>
      </c>
      <c r="I75" s="18"/>
      <c r="J75" s="2"/>
    </row>
    <row r="76" spans="1:10" ht="12.75">
      <c r="A76" s="62" t="s">
        <v>244</v>
      </c>
      <c r="B76" s="14"/>
      <c r="C76" s="124" t="s">
        <v>113</v>
      </c>
      <c r="D76" s="93">
        <f aca="true" t="shared" si="9" ref="D76:H77">D77</f>
        <v>622.4</v>
      </c>
      <c r="E76" s="93" t="e">
        <f t="shared" si="9"/>
        <v>#REF!</v>
      </c>
      <c r="F76" s="93" t="e">
        <f t="shared" si="9"/>
        <v>#REF!</v>
      </c>
      <c r="G76" s="93">
        <f t="shared" si="9"/>
        <v>139.6</v>
      </c>
      <c r="H76" s="93">
        <f t="shared" si="9"/>
        <v>139.6</v>
      </c>
      <c r="I76" s="18"/>
      <c r="J76" s="2"/>
    </row>
    <row r="77" spans="1:10" ht="33.75">
      <c r="A77" s="65" t="s">
        <v>245</v>
      </c>
      <c r="B77" s="8"/>
      <c r="C77" s="27" t="s">
        <v>76</v>
      </c>
      <c r="D77" s="92">
        <f t="shared" si="9"/>
        <v>622.4</v>
      </c>
      <c r="E77" s="92" t="e">
        <f t="shared" si="9"/>
        <v>#REF!</v>
      </c>
      <c r="F77" s="92" t="e">
        <f t="shared" si="9"/>
        <v>#REF!</v>
      </c>
      <c r="G77" s="92">
        <f t="shared" si="9"/>
        <v>139.6</v>
      </c>
      <c r="H77" s="92">
        <f t="shared" si="9"/>
        <v>139.6</v>
      </c>
      <c r="I77" s="18"/>
      <c r="J77" s="2"/>
    </row>
    <row r="78" spans="1:10" ht="12.75">
      <c r="A78" s="65" t="s">
        <v>246</v>
      </c>
      <c r="B78" s="8"/>
      <c r="C78" s="27" t="s">
        <v>186</v>
      </c>
      <c r="D78" s="92">
        <f>D79+D81</f>
        <v>622.4</v>
      </c>
      <c r="E78" s="92" t="e">
        <f>E79+E81</f>
        <v>#REF!</v>
      </c>
      <c r="F78" s="92" t="e">
        <f>F79+F81</f>
        <v>#REF!</v>
      </c>
      <c r="G78" s="92">
        <f>G79+G81</f>
        <v>139.6</v>
      </c>
      <c r="H78" s="92">
        <f>H79+H81</f>
        <v>139.6</v>
      </c>
      <c r="I78" s="18"/>
      <c r="J78" s="2"/>
    </row>
    <row r="79" spans="1:10" ht="37.5" customHeight="1">
      <c r="A79" s="65" t="s">
        <v>247</v>
      </c>
      <c r="B79" s="8"/>
      <c r="C79" s="44" t="s">
        <v>114</v>
      </c>
      <c r="D79" s="92">
        <f>D80</f>
        <v>482.8</v>
      </c>
      <c r="E79" s="92" t="e">
        <f>E80</f>
        <v>#REF!</v>
      </c>
      <c r="F79" s="92" t="e">
        <f>F80</f>
        <v>#REF!</v>
      </c>
      <c r="G79" s="92">
        <f>G80</f>
        <v>0</v>
      </c>
      <c r="H79" s="92">
        <f>H80</f>
        <v>0</v>
      </c>
      <c r="I79" s="18"/>
      <c r="J79" s="2"/>
    </row>
    <row r="80" spans="1:10" ht="22.5">
      <c r="A80" s="65" t="s">
        <v>247</v>
      </c>
      <c r="B80" s="8" t="s">
        <v>50</v>
      </c>
      <c r="C80" s="28" t="s">
        <v>51</v>
      </c>
      <c r="D80" s="92">
        <f>ЦСР!E183</f>
        <v>482.8</v>
      </c>
      <c r="E80" s="92" t="e">
        <f>ЦСР!F183</f>
        <v>#REF!</v>
      </c>
      <c r="F80" s="92" t="e">
        <f>ЦСР!G183</f>
        <v>#REF!</v>
      </c>
      <c r="G80" s="92">
        <f>ЦСР!H183</f>
        <v>0</v>
      </c>
      <c r="H80" s="92">
        <f>ЦСР!I183</f>
        <v>0</v>
      </c>
      <c r="I80" s="18"/>
      <c r="J80" s="2"/>
    </row>
    <row r="81" spans="1:10" ht="33.75">
      <c r="A81" s="65" t="s">
        <v>250</v>
      </c>
      <c r="B81" s="8"/>
      <c r="C81" s="89" t="s">
        <v>175</v>
      </c>
      <c r="D81" s="92">
        <f>D82</f>
        <v>139.6</v>
      </c>
      <c r="E81" s="92">
        <f>E82</f>
        <v>0</v>
      </c>
      <c r="F81" s="92">
        <f>F82</f>
        <v>0</v>
      </c>
      <c r="G81" s="92">
        <f>G82</f>
        <v>139.6</v>
      </c>
      <c r="H81" s="92">
        <f>H82</f>
        <v>139.6</v>
      </c>
      <c r="I81" s="18"/>
      <c r="J81" s="2"/>
    </row>
    <row r="82" spans="1:10" ht="22.5">
      <c r="A82" s="65" t="s">
        <v>250</v>
      </c>
      <c r="B82" s="8" t="s">
        <v>50</v>
      </c>
      <c r="C82" s="28" t="s">
        <v>359</v>
      </c>
      <c r="D82" s="92">
        <f>ЦСР!E185</f>
        <v>139.6</v>
      </c>
      <c r="E82" s="92">
        <f>ЦСР!F185</f>
        <v>0</v>
      </c>
      <c r="F82" s="92">
        <f>ЦСР!G185</f>
        <v>0</v>
      </c>
      <c r="G82" s="92">
        <f>ЦСР!H185</f>
        <v>139.6</v>
      </c>
      <c r="H82" s="92">
        <f>ЦСР!I185</f>
        <v>139.6</v>
      </c>
      <c r="I82" s="18"/>
      <c r="J82" s="2"/>
    </row>
    <row r="83" spans="1:10" ht="12.75" hidden="1">
      <c r="A83" s="65" t="s">
        <v>249</v>
      </c>
      <c r="B83" s="8" t="s">
        <v>53</v>
      </c>
      <c r="C83" s="28" t="s">
        <v>54</v>
      </c>
      <c r="D83" s="92"/>
      <c r="E83" s="106"/>
      <c r="F83" s="99"/>
      <c r="G83" s="92"/>
      <c r="H83" s="92"/>
      <c r="I83" s="18"/>
      <c r="J83" s="2"/>
    </row>
    <row r="84" spans="1:10" ht="33.75" hidden="1">
      <c r="A84" s="65" t="s">
        <v>251</v>
      </c>
      <c r="B84" s="8"/>
      <c r="C84" s="48" t="s">
        <v>181</v>
      </c>
      <c r="D84" s="92"/>
      <c r="E84" s="106"/>
      <c r="F84" s="108"/>
      <c r="G84" s="92"/>
      <c r="H84" s="92"/>
      <c r="I84" s="18"/>
      <c r="J84" s="2"/>
    </row>
    <row r="85" spans="1:10" ht="12.75" hidden="1">
      <c r="A85" s="65" t="s">
        <v>252</v>
      </c>
      <c r="B85" s="8"/>
      <c r="C85" s="27" t="s">
        <v>248</v>
      </c>
      <c r="D85" s="92"/>
      <c r="E85" s="106"/>
      <c r="F85" s="108"/>
      <c r="G85" s="92"/>
      <c r="H85" s="92"/>
      <c r="I85" s="18"/>
      <c r="J85" s="2"/>
    </row>
    <row r="86" spans="1:10" ht="22.5" hidden="1">
      <c r="A86" s="65" t="s">
        <v>252</v>
      </c>
      <c r="B86" s="8" t="s">
        <v>50</v>
      </c>
      <c r="C86" s="28" t="s">
        <v>51</v>
      </c>
      <c r="D86" s="92"/>
      <c r="E86" s="106"/>
      <c r="F86" s="108"/>
      <c r="G86" s="92"/>
      <c r="H86" s="92"/>
      <c r="I86" s="18"/>
      <c r="J86" s="2"/>
    </row>
    <row r="87" spans="1:10" ht="12.75" hidden="1">
      <c r="A87" s="65" t="s">
        <v>253</v>
      </c>
      <c r="B87" s="8"/>
      <c r="C87" s="27" t="s">
        <v>182</v>
      </c>
      <c r="D87" s="92"/>
      <c r="E87" s="106"/>
      <c r="F87" s="108"/>
      <c r="G87" s="92"/>
      <c r="H87" s="92"/>
      <c r="I87" s="18"/>
      <c r="J87" s="2"/>
    </row>
    <row r="88" spans="1:10" ht="12.75" hidden="1">
      <c r="A88" s="65" t="s">
        <v>254</v>
      </c>
      <c r="B88" s="8"/>
      <c r="C88" s="27" t="s">
        <v>58</v>
      </c>
      <c r="D88" s="92"/>
      <c r="E88" s="106"/>
      <c r="F88" s="108"/>
      <c r="G88" s="92"/>
      <c r="H88" s="92"/>
      <c r="I88" s="18"/>
      <c r="J88" s="2"/>
    </row>
    <row r="89" spans="1:10" ht="12.75" hidden="1">
      <c r="A89" s="65" t="s">
        <v>254</v>
      </c>
      <c r="B89" s="8" t="s">
        <v>53</v>
      </c>
      <c r="C89" s="28" t="s">
        <v>54</v>
      </c>
      <c r="D89" s="92"/>
      <c r="E89" s="106"/>
      <c r="F89" s="108"/>
      <c r="G89" s="92"/>
      <c r="H89" s="92"/>
      <c r="I89" s="18"/>
      <c r="J89" s="2"/>
    </row>
    <row r="90" spans="1:10" ht="12.75" hidden="1">
      <c r="A90" s="65" t="s">
        <v>306</v>
      </c>
      <c r="B90" s="8"/>
      <c r="C90" s="44" t="s">
        <v>307</v>
      </c>
      <c r="D90" s="92"/>
      <c r="E90" s="92"/>
      <c r="F90" s="92"/>
      <c r="G90" s="92"/>
      <c r="H90" s="92"/>
      <c r="I90" s="18"/>
      <c r="J90" s="2"/>
    </row>
    <row r="91" spans="1:10" ht="12.75" hidden="1">
      <c r="A91" s="65" t="s">
        <v>308</v>
      </c>
      <c r="B91" s="8"/>
      <c r="C91" s="27" t="s">
        <v>58</v>
      </c>
      <c r="D91" s="92"/>
      <c r="E91" s="92"/>
      <c r="F91" s="92"/>
      <c r="G91" s="92"/>
      <c r="H91" s="92"/>
      <c r="I91" s="18"/>
      <c r="J91" s="2"/>
    </row>
    <row r="92" spans="1:10" ht="22.5" hidden="1">
      <c r="A92" s="65" t="s">
        <v>308</v>
      </c>
      <c r="B92" s="8" t="s">
        <v>50</v>
      </c>
      <c r="C92" s="28" t="s">
        <v>51</v>
      </c>
      <c r="D92" s="92"/>
      <c r="E92" s="106"/>
      <c r="F92" s="98"/>
      <c r="G92" s="92"/>
      <c r="H92" s="92"/>
      <c r="I92" s="18"/>
      <c r="J92" s="2"/>
    </row>
    <row r="93" spans="1:10" ht="45" hidden="1">
      <c r="A93" s="62" t="s">
        <v>320</v>
      </c>
      <c r="B93" s="14"/>
      <c r="C93" s="29" t="s">
        <v>313</v>
      </c>
      <c r="D93" s="93"/>
      <c r="E93" s="93"/>
      <c r="F93" s="93"/>
      <c r="G93" s="93"/>
      <c r="H93" s="93"/>
      <c r="I93" s="18"/>
      <c r="J93" s="2"/>
    </row>
    <row r="94" spans="1:10" ht="33.75" hidden="1">
      <c r="A94" s="65" t="s">
        <v>321</v>
      </c>
      <c r="B94" s="8"/>
      <c r="C94" s="44" t="s">
        <v>316</v>
      </c>
      <c r="D94" s="92"/>
      <c r="E94" s="92"/>
      <c r="F94" s="92"/>
      <c r="G94" s="92"/>
      <c r="H94" s="92"/>
      <c r="I94" s="18"/>
      <c r="J94" s="2"/>
    </row>
    <row r="95" spans="1:10" ht="22.5" hidden="1">
      <c r="A95" s="65" t="s">
        <v>322</v>
      </c>
      <c r="B95" s="8"/>
      <c r="C95" s="27" t="s">
        <v>314</v>
      </c>
      <c r="D95" s="92"/>
      <c r="E95" s="92"/>
      <c r="F95" s="92"/>
      <c r="G95" s="92"/>
      <c r="H95" s="92"/>
      <c r="I95" s="18"/>
      <c r="J95" s="2"/>
    </row>
    <row r="96" spans="1:10" ht="12.75" hidden="1">
      <c r="A96" s="65" t="s">
        <v>323</v>
      </c>
      <c r="B96" s="8"/>
      <c r="C96" s="27" t="s">
        <v>186</v>
      </c>
      <c r="D96" s="92"/>
      <c r="E96" s="92"/>
      <c r="F96" s="92"/>
      <c r="G96" s="92"/>
      <c r="H96" s="92"/>
      <c r="I96" s="18"/>
      <c r="J96" s="2"/>
    </row>
    <row r="97" spans="1:10" ht="22.5" hidden="1">
      <c r="A97" s="65" t="s">
        <v>324</v>
      </c>
      <c r="B97" s="8"/>
      <c r="C97" s="44" t="s">
        <v>315</v>
      </c>
      <c r="D97" s="92"/>
      <c r="E97" s="92"/>
      <c r="F97" s="92"/>
      <c r="G97" s="92"/>
      <c r="H97" s="92"/>
      <c r="I97" s="18"/>
      <c r="J97" s="2"/>
    </row>
    <row r="98" spans="1:10" ht="12.75" hidden="1">
      <c r="A98" s="65" t="s">
        <v>325</v>
      </c>
      <c r="B98" s="8"/>
      <c r="C98" s="27" t="s">
        <v>58</v>
      </c>
      <c r="D98" s="92"/>
      <c r="E98" s="92"/>
      <c r="F98" s="92"/>
      <c r="G98" s="92"/>
      <c r="H98" s="92"/>
      <c r="I98" s="18"/>
      <c r="J98" s="2"/>
    </row>
    <row r="99" spans="1:10" ht="22.5" hidden="1">
      <c r="A99" s="65" t="s">
        <v>325</v>
      </c>
      <c r="B99" s="8" t="s">
        <v>50</v>
      </c>
      <c r="C99" s="28" t="s">
        <v>51</v>
      </c>
      <c r="D99" s="92"/>
      <c r="E99" s="106"/>
      <c r="F99" s="98"/>
      <c r="G99" s="92"/>
      <c r="H99" s="92"/>
      <c r="I99" s="18"/>
      <c r="J99" s="2"/>
    </row>
    <row r="100" spans="1:10" ht="12.75" hidden="1">
      <c r="A100" s="65" t="s">
        <v>326</v>
      </c>
      <c r="B100" s="8"/>
      <c r="C100" s="44" t="s">
        <v>317</v>
      </c>
      <c r="D100" s="92"/>
      <c r="E100" s="92"/>
      <c r="F100" s="92"/>
      <c r="G100" s="92"/>
      <c r="H100" s="92"/>
      <c r="I100" s="18"/>
      <c r="J100" s="2"/>
    </row>
    <row r="101" spans="1:10" ht="12.75" hidden="1">
      <c r="A101" s="65" t="s">
        <v>327</v>
      </c>
      <c r="B101" s="8"/>
      <c r="C101" s="27" t="s">
        <v>58</v>
      </c>
      <c r="D101" s="92"/>
      <c r="E101" s="92"/>
      <c r="F101" s="92"/>
      <c r="G101" s="92"/>
      <c r="H101" s="92"/>
      <c r="I101" s="18"/>
      <c r="J101" s="2"/>
    </row>
    <row r="102" spans="1:10" ht="22.5" hidden="1">
      <c r="A102" s="65" t="s">
        <v>327</v>
      </c>
      <c r="B102" s="8" t="s">
        <v>50</v>
      </c>
      <c r="C102" s="28" t="s">
        <v>51</v>
      </c>
      <c r="D102" s="92"/>
      <c r="E102" s="106"/>
      <c r="F102" s="98"/>
      <c r="G102" s="92"/>
      <c r="H102" s="92"/>
      <c r="I102" s="18"/>
      <c r="J102" s="2"/>
    </row>
    <row r="103" spans="1:10" ht="24.75" customHeight="1">
      <c r="A103" s="62" t="s">
        <v>255</v>
      </c>
      <c r="B103" s="14"/>
      <c r="C103" s="124" t="s">
        <v>120</v>
      </c>
      <c r="D103" s="93">
        <f>D104+D119</f>
        <v>8917.9</v>
      </c>
      <c r="E103" s="93" t="e">
        <f>E104+E119</f>
        <v>#REF!</v>
      </c>
      <c r="F103" s="93" t="e">
        <f>F104+F119</f>
        <v>#REF!</v>
      </c>
      <c r="G103" s="93">
        <f>G104+G119</f>
        <v>4130.3</v>
      </c>
      <c r="H103" s="93">
        <f>H104+H119</f>
        <v>4305.3</v>
      </c>
      <c r="I103" s="18"/>
      <c r="J103" s="2"/>
    </row>
    <row r="104" spans="1:10" ht="22.5">
      <c r="A104" s="65" t="s">
        <v>256</v>
      </c>
      <c r="B104" s="8"/>
      <c r="C104" s="27" t="s">
        <v>87</v>
      </c>
      <c r="D104" s="92">
        <f>D105</f>
        <v>1886.6</v>
      </c>
      <c r="E104" s="92" t="e">
        <f>E105</f>
        <v>#REF!</v>
      </c>
      <c r="F104" s="92" t="e">
        <f>F105</f>
        <v>#REF!</v>
      </c>
      <c r="G104" s="92">
        <f>G105</f>
        <v>1355.8</v>
      </c>
      <c r="H104" s="92">
        <f>H105</f>
        <v>1408.8</v>
      </c>
      <c r="I104" s="18"/>
      <c r="J104" s="2"/>
    </row>
    <row r="105" spans="1:10" ht="12.75">
      <c r="A105" s="65" t="s">
        <v>257</v>
      </c>
      <c r="B105" s="8"/>
      <c r="C105" s="27" t="s">
        <v>186</v>
      </c>
      <c r="D105" s="92">
        <f>D111+D113+D106+D109</f>
        <v>1886.6</v>
      </c>
      <c r="E105" s="92" t="e">
        <f>E111+E113+E106+E109</f>
        <v>#REF!</v>
      </c>
      <c r="F105" s="92" t="e">
        <f>F111+F113+F106+F109</f>
        <v>#REF!</v>
      </c>
      <c r="G105" s="92">
        <f>G111+G113+G106+G109</f>
        <v>1355.8</v>
      </c>
      <c r="H105" s="92">
        <f>H111+H113+H106+H109</f>
        <v>1408.8</v>
      </c>
      <c r="I105" s="18"/>
      <c r="J105" s="2"/>
    </row>
    <row r="106" spans="1:10" ht="12.75" hidden="1">
      <c r="A106" s="65" t="s">
        <v>400</v>
      </c>
      <c r="B106" s="8"/>
      <c r="C106" s="44" t="s">
        <v>401</v>
      </c>
      <c r="D106" s="92">
        <f>D107+D108</f>
        <v>0</v>
      </c>
      <c r="E106" s="92" t="e">
        <f>E107+E108</f>
        <v>#REF!</v>
      </c>
      <c r="F106" s="92" t="e">
        <f>F107+F108</f>
        <v>#REF!</v>
      </c>
      <c r="G106" s="92">
        <f>G107+G108</f>
        <v>0</v>
      </c>
      <c r="H106" s="92">
        <f>H107+H108</f>
        <v>0</v>
      </c>
      <c r="I106" s="18"/>
      <c r="J106" s="2"/>
    </row>
    <row r="107" spans="1:10" ht="22.5" hidden="1">
      <c r="A107" s="65" t="s">
        <v>400</v>
      </c>
      <c r="B107" s="144" t="s">
        <v>50</v>
      </c>
      <c r="C107" s="28" t="s">
        <v>51</v>
      </c>
      <c r="D107" s="92">
        <f>ЦСР!E211</f>
        <v>0</v>
      </c>
      <c r="E107" s="92" t="e">
        <f>ЦСР!F211</f>
        <v>#REF!</v>
      </c>
      <c r="F107" s="92" t="e">
        <f>ЦСР!G211</f>
        <v>#REF!</v>
      </c>
      <c r="G107" s="92">
        <f>ЦСР!H211</f>
        <v>0</v>
      </c>
      <c r="H107" s="92">
        <f>ЦСР!I211</f>
        <v>0</v>
      </c>
      <c r="I107" s="18"/>
      <c r="J107" s="2"/>
    </row>
    <row r="108" spans="1:10" ht="22.5" hidden="1">
      <c r="A108" s="65" t="s">
        <v>400</v>
      </c>
      <c r="B108" s="144" t="s">
        <v>69</v>
      </c>
      <c r="C108" s="27" t="s">
        <v>297</v>
      </c>
      <c r="D108" s="92">
        <f>ЦСР!E212</f>
        <v>0</v>
      </c>
      <c r="E108" s="92" t="e">
        <f>ЦСР!F212</f>
        <v>#REF!</v>
      </c>
      <c r="F108" s="92" t="e">
        <f>ЦСР!G212</f>
        <v>#REF!</v>
      </c>
      <c r="G108" s="92">
        <f>ЦСР!H212</f>
        <v>0</v>
      </c>
      <c r="H108" s="92">
        <f>ЦСР!I212</f>
        <v>0</v>
      </c>
      <c r="I108" s="18"/>
      <c r="J108" s="2"/>
    </row>
    <row r="109" spans="1:10" ht="22.5">
      <c r="A109" s="65" t="s">
        <v>398</v>
      </c>
      <c r="B109" s="8"/>
      <c r="C109" s="44" t="s">
        <v>399</v>
      </c>
      <c r="D109" s="92">
        <f>D110</f>
        <v>185</v>
      </c>
      <c r="E109" s="92">
        <f>E110</f>
        <v>0</v>
      </c>
      <c r="F109" s="92">
        <f>F110</f>
        <v>0</v>
      </c>
      <c r="G109" s="92">
        <f>G110</f>
        <v>150</v>
      </c>
      <c r="H109" s="92">
        <f>H110</f>
        <v>150</v>
      </c>
      <c r="I109" s="18"/>
      <c r="J109" s="2"/>
    </row>
    <row r="110" spans="1:10" ht="22.5">
      <c r="A110" s="65" t="s">
        <v>398</v>
      </c>
      <c r="B110" s="8" t="s">
        <v>50</v>
      </c>
      <c r="C110" s="28" t="s">
        <v>51</v>
      </c>
      <c r="D110" s="92">
        <f>ЦСР!E214</f>
        <v>185</v>
      </c>
      <c r="E110" s="92">
        <f>ЦСР!F214</f>
        <v>0</v>
      </c>
      <c r="F110" s="92">
        <f>ЦСР!G214</f>
        <v>0</v>
      </c>
      <c r="G110" s="92">
        <f>ЦСР!H214</f>
        <v>150</v>
      </c>
      <c r="H110" s="92">
        <f>ЦСР!I214</f>
        <v>150</v>
      </c>
      <c r="I110" s="18"/>
      <c r="J110" s="2"/>
    </row>
    <row r="111" spans="1:10" ht="22.5">
      <c r="A111" s="65" t="s">
        <v>271</v>
      </c>
      <c r="B111" s="8"/>
      <c r="C111" s="44" t="s">
        <v>88</v>
      </c>
      <c r="D111" s="92">
        <f>D112</f>
        <v>1701.6</v>
      </c>
      <c r="E111" s="92">
        <f>E112</f>
        <v>0</v>
      </c>
      <c r="F111" s="92">
        <f>F112</f>
        <v>0</v>
      </c>
      <c r="G111" s="92">
        <f>G112</f>
        <v>1205.8</v>
      </c>
      <c r="H111" s="92">
        <f>H112</f>
        <v>1258.8</v>
      </c>
      <c r="I111" s="18"/>
      <c r="J111" s="2"/>
    </row>
    <row r="112" spans="1:10" ht="22.5">
      <c r="A112" s="65" t="s">
        <v>271</v>
      </c>
      <c r="B112" s="8" t="s">
        <v>50</v>
      </c>
      <c r="C112" s="28" t="s">
        <v>359</v>
      </c>
      <c r="D112" s="92">
        <f>ЦСР!E316</f>
        <v>1701.6</v>
      </c>
      <c r="E112" s="92">
        <f>ЦСР!F316</f>
        <v>0</v>
      </c>
      <c r="F112" s="92">
        <f>ЦСР!G316</f>
        <v>0</v>
      </c>
      <c r="G112" s="92">
        <f>ЦСР!H316</f>
        <v>1205.8</v>
      </c>
      <c r="H112" s="92">
        <f>ЦСР!I316</f>
        <v>1258.8</v>
      </c>
      <c r="I112" s="18"/>
      <c r="J112" s="2"/>
    </row>
    <row r="113" spans="1:10" ht="12.75">
      <c r="A113" s="65" t="s">
        <v>411</v>
      </c>
      <c r="B113" s="8"/>
      <c r="C113" s="44" t="s">
        <v>410</v>
      </c>
      <c r="D113" s="92">
        <f>D114+D115</f>
        <v>0</v>
      </c>
      <c r="E113" s="92">
        <f>E114+E115</f>
        <v>0</v>
      </c>
      <c r="F113" s="92">
        <f>F114+F115</f>
        <v>0</v>
      </c>
      <c r="G113" s="92">
        <f>G114+G115</f>
        <v>0</v>
      </c>
      <c r="H113" s="92">
        <f>H114+H115</f>
        <v>0</v>
      </c>
      <c r="I113" s="18"/>
      <c r="J113" s="2"/>
    </row>
    <row r="114" spans="1:10" ht="26.25" customHeight="1">
      <c r="A114" s="65" t="s">
        <v>411</v>
      </c>
      <c r="B114" s="8" t="s">
        <v>50</v>
      </c>
      <c r="C114" s="28" t="s">
        <v>359</v>
      </c>
      <c r="D114" s="92">
        <f>ЦСР!E216</f>
        <v>0</v>
      </c>
      <c r="E114" s="92">
        <f>ЦСР!F216</f>
        <v>0</v>
      </c>
      <c r="F114" s="92">
        <f>ЦСР!G216</f>
        <v>0</v>
      </c>
      <c r="G114" s="92">
        <f>ЦСР!H216</f>
        <v>0</v>
      </c>
      <c r="H114" s="92">
        <f>ЦСР!I216</f>
        <v>0</v>
      </c>
      <c r="I114" s="18"/>
      <c r="J114" s="2"/>
    </row>
    <row r="115" spans="1:10" ht="12.75" hidden="1">
      <c r="A115" s="65" t="s">
        <v>272</v>
      </c>
      <c r="B115" s="8" t="s">
        <v>53</v>
      </c>
      <c r="C115" s="58" t="s">
        <v>140</v>
      </c>
      <c r="D115" s="92">
        <f>ЦСР!E319</f>
        <v>0</v>
      </c>
      <c r="E115" s="92">
        <f>ЦСР!F319</f>
        <v>0</v>
      </c>
      <c r="F115" s="92">
        <f>ЦСР!G319</f>
        <v>0</v>
      </c>
      <c r="G115" s="92">
        <f>ЦСР!H319</f>
        <v>0</v>
      </c>
      <c r="H115" s="92">
        <f>ЦСР!I319</f>
        <v>0</v>
      </c>
      <c r="I115" s="18"/>
      <c r="J115" s="2"/>
    </row>
    <row r="116" spans="1:10" ht="24.75" customHeight="1" hidden="1">
      <c r="A116" s="65" t="s">
        <v>303</v>
      </c>
      <c r="B116" s="8"/>
      <c r="C116" s="58" t="s">
        <v>305</v>
      </c>
      <c r="D116" s="92"/>
      <c r="E116" s="92"/>
      <c r="F116" s="92"/>
      <c r="G116" s="92"/>
      <c r="H116" s="92"/>
      <c r="I116" s="18"/>
      <c r="J116" s="2"/>
    </row>
    <row r="117" spans="1:10" ht="12.75" hidden="1">
      <c r="A117" s="65" t="s">
        <v>304</v>
      </c>
      <c r="B117" s="8"/>
      <c r="C117" s="27" t="s">
        <v>58</v>
      </c>
      <c r="D117" s="92"/>
      <c r="E117" s="92"/>
      <c r="F117" s="92"/>
      <c r="G117" s="92"/>
      <c r="H117" s="92"/>
      <c r="I117" s="18"/>
      <c r="J117" s="2"/>
    </row>
    <row r="118" spans="1:10" ht="22.5" hidden="1">
      <c r="A118" s="65" t="s">
        <v>304</v>
      </c>
      <c r="B118" s="8" t="s">
        <v>50</v>
      </c>
      <c r="C118" s="28" t="s">
        <v>51</v>
      </c>
      <c r="D118" s="92"/>
      <c r="E118" s="92"/>
      <c r="F118" s="92"/>
      <c r="G118" s="92"/>
      <c r="H118" s="92"/>
      <c r="I118" s="18"/>
      <c r="J118" s="2"/>
    </row>
    <row r="119" spans="1:10" ht="22.5">
      <c r="A119" s="65" t="s">
        <v>288</v>
      </c>
      <c r="B119" s="8"/>
      <c r="C119" s="58" t="s">
        <v>289</v>
      </c>
      <c r="D119" s="92">
        <f aca="true" t="shared" si="10" ref="D119:H120">D120</f>
        <v>7031.3</v>
      </c>
      <c r="E119" s="92">
        <f t="shared" si="10"/>
        <v>0</v>
      </c>
      <c r="F119" s="92">
        <f t="shared" si="10"/>
        <v>0</v>
      </c>
      <c r="G119" s="92">
        <f t="shared" si="10"/>
        <v>2774.5</v>
      </c>
      <c r="H119" s="92">
        <f t="shared" si="10"/>
        <v>2896.5</v>
      </c>
      <c r="I119" s="18"/>
      <c r="J119" s="2"/>
    </row>
    <row r="120" spans="1:10" ht="12.75">
      <c r="A120" s="65" t="s">
        <v>290</v>
      </c>
      <c r="B120" s="8"/>
      <c r="C120" s="27" t="s">
        <v>186</v>
      </c>
      <c r="D120" s="92">
        <f t="shared" si="10"/>
        <v>7031.3</v>
      </c>
      <c r="E120" s="92">
        <f t="shared" si="10"/>
        <v>0</v>
      </c>
      <c r="F120" s="92">
        <f t="shared" si="10"/>
        <v>0</v>
      </c>
      <c r="G120" s="92">
        <f t="shared" si="10"/>
        <v>2774.5</v>
      </c>
      <c r="H120" s="92">
        <f t="shared" si="10"/>
        <v>2896.5</v>
      </c>
      <c r="I120" s="18"/>
      <c r="J120" s="2"/>
    </row>
    <row r="121" spans="1:10" ht="22.5">
      <c r="A121" s="65" t="s">
        <v>291</v>
      </c>
      <c r="B121" s="8"/>
      <c r="C121" s="59" t="s">
        <v>292</v>
      </c>
      <c r="D121" s="92">
        <f>D122+D123</f>
        <v>7031.3</v>
      </c>
      <c r="E121" s="92">
        <f>E122+E123</f>
        <v>0</v>
      </c>
      <c r="F121" s="92">
        <f>F122+F123</f>
        <v>0</v>
      </c>
      <c r="G121" s="92">
        <f>G122+G123</f>
        <v>2774.5</v>
      </c>
      <c r="H121" s="92">
        <f>H122+H123</f>
        <v>2896.5</v>
      </c>
      <c r="I121" s="18"/>
      <c r="J121" s="2"/>
    </row>
    <row r="122" spans="1:10" ht="22.5">
      <c r="A122" s="65" t="s">
        <v>291</v>
      </c>
      <c r="B122" s="8" t="s">
        <v>50</v>
      </c>
      <c r="C122" s="28" t="s">
        <v>359</v>
      </c>
      <c r="D122" s="92">
        <f>ЦСР!E326</f>
        <v>7031.3</v>
      </c>
      <c r="E122" s="92">
        <f>ЦСР!F326</f>
        <v>0</v>
      </c>
      <c r="F122" s="92">
        <f>ЦСР!G326</f>
        <v>0</v>
      </c>
      <c r="G122" s="92">
        <f>ЦСР!H326</f>
        <v>2774.5</v>
      </c>
      <c r="H122" s="92">
        <f>ЦСР!I326</f>
        <v>2896.5</v>
      </c>
      <c r="I122" s="18"/>
      <c r="J122" s="2"/>
    </row>
    <row r="123" spans="1:10" ht="12.75">
      <c r="A123" s="65" t="s">
        <v>291</v>
      </c>
      <c r="B123" s="8" t="s">
        <v>53</v>
      </c>
      <c r="C123" s="58" t="s">
        <v>140</v>
      </c>
      <c r="D123" s="92"/>
      <c r="E123" s="98"/>
      <c r="F123" s="98"/>
      <c r="G123" s="92"/>
      <c r="H123" s="92"/>
      <c r="I123" s="18"/>
      <c r="J123" s="2"/>
    </row>
    <row r="124" spans="1:10" ht="12.75">
      <c r="A124" s="62" t="s">
        <v>273</v>
      </c>
      <c r="B124" s="14"/>
      <c r="C124" s="124" t="s">
        <v>83</v>
      </c>
      <c r="D124" s="93">
        <f>D125</f>
        <v>483</v>
      </c>
      <c r="E124" s="93">
        <f>E125</f>
        <v>0</v>
      </c>
      <c r="F124" s="93">
        <f>F125</f>
        <v>0</v>
      </c>
      <c r="G124" s="93">
        <f>G125</f>
        <v>405.4</v>
      </c>
      <c r="H124" s="93">
        <f>H125</f>
        <v>150</v>
      </c>
      <c r="I124" s="18"/>
      <c r="J124" s="2"/>
    </row>
    <row r="125" spans="1:10" ht="22.5">
      <c r="A125" s="65" t="s">
        <v>274</v>
      </c>
      <c r="B125" s="8"/>
      <c r="C125" s="46" t="s">
        <v>275</v>
      </c>
      <c r="D125" s="92">
        <f>D126+D134+D139</f>
        <v>483</v>
      </c>
      <c r="E125" s="92">
        <f>E126+E134+E139</f>
        <v>0</v>
      </c>
      <c r="F125" s="92">
        <f>F126+F134+F139</f>
        <v>0</v>
      </c>
      <c r="G125" s="92">
        <f>G126+G134+G139</f>
        <v>405.4</v>
      </c>
      <c r="H125" s="92">
        <f>H126+H134+H139</f>
        <v>150</v>
      </c>
      <c r="I125" s="18"/>
      <c r="J125" s="2"/>
    </row>
    <row r="126" spans="1:10" ht="48" customHeight="1">
      <c r="A126" s="65" t="s">
        <v>348</v>
      </c>
      <c r="B126" s="8"/>
      <c r="C126" s="27" t="s">
        <v>350</v>
      </c>
      <c r="D126" s="92">
        <f>D127+D129+D132</f>
        <v>333</v>
      </c>
      <c r="E126" s="92">
        <f>E127+E129+E132</f>
        <v>0</v>
      </c>
      <c r="F126" s="92">
        <f>F127+F129+F132</f>
        <v>0</v>
      </c>
      <c r="G126" s="92">
        <f>G127+G129+G132</f>
        <v>255.4</v>
      </c>
      <c r="H126" s="92">
        <f>H127+H129+H132</f>
        <v>0</v>
      </c>
      <c r="I126" s="18"/>
      <c r="J126" s="2"/>
    </row>
    <row r="127" spans="1:10" ht="22.5" hidden="1">
      <c r="A127" s="65" t="s">
        <v>349</v>
      </c>
      <c r="B127" s="8"/>
      <c r="C127" s="44" t="s">
        <v>352</v>
      </c>
      <c r="D127" s="92">
        <f>D128</f>
        <v>0</v>
      </c>
      <c r="E127" s="92">
        <f>E128</f>
        <v>0</v>
      </c>
      <c r="F127" s="92">
        <f>F128</f>
        <v>0</v>
      </c>
      <c r="G127" s="92">
        <f>G128</f>
        <v>0</v>
      </c>
      <c r="H127" s="92">
        <f>H128</f>
        <v>0</v>
      </c>
      <c r="I127" s="18"/>
      <c r="J127" s="2"/>
    </row>
    <row r="128" spans="1:10" ht="22.5" hidden="1">
      <c r="A128" s="65" t="s">
        <v>349</v>
      </c>
      <c r="B128" s="8" t="s">
        <v>50</v>
      </c>
      <c r="C128" s="28" t="s">
        <v>359</v>
      </c>
      <c r="D128" s="92">
        <f>ЦСР!E331</f>
        <v>0</v>
      </c>
      <c r="E128" s="92">
        <f>ЦСР!F331</f>
        <v>0</v>
      </c>
      <c r="F128" s="92">
        <f>ЦСР!G331</f>
        <v>0</v>
      </c>
      <c r="G128" s="92">
        <f>ЦСР!H331</f>
        <v>0</v>
      </c>
      <c r="H128" s="92">
        <f>ЦСР!I331</f>
        <v>0</v>
      </c>
      <c r="I128" s="18"/>
      <c r="J128" s="2"/>
    </row>
    <row r="129" spans="1:10" ht="30.75" customHeight="1" hidden="1">
      <c r="A129" s="65" t="s">
        <v>349</v>
      </c>
      <c r="B129" s="8"/>
      <c r="C129" s="44" t="s">
        <v>355</v>
      </c>
      <c r="D129" s="109">
        <f>D131+D130</f>
        <v>0</v>
      </c>
      <c r="E129" s="109">
        <f>E131+E130</f>
        <v>0</v>
      </c>
      <c r="F129" s="109">
        <f>F131+F130</f>
        <v>0</v>
      </c>
      <c r="G129" s="109">
        <f>G131+G130</f>
        <v>0</v>
      </c>
      <c r="H129" s="109">
        <f>H131+H130</f>
        <v>0</v>
      </c>
      <c r="I129" s="18"/>
      <c r="J129" s="2"/>
    </row>
    <row r="130" spans="1:10" ht="30.75" customHeight="1" hidden="1">
      <c r="A130" s="65" t="s">
        <v>349</v>
      </c>
      <c r="B130" s="8" t="s">
        <v>50</v>
      </c>
      <c r="C130" s="28" t="s">
        <v>359</v>
      </c>
      <c r="D130" s="109">
        <f>ЦСР!E333</f>
        <v>0</v>
      </c>
      <c r="E130" s="109">
        <f>ЦСР!F333</f>
        <v>0</v>
      </c>
      <c r="F130" s="109">
        <f>ЦСР!G333</f>
        <v>0</v>
      </c>
      <c r="G130" s="109">
        <f>ЦСР!H333</f>
        <v>0</v>
      </c>
      <c r="H130" s="109">
        <f>ЦСР!I333</f>
        <v>0</v>
      </c>
      <c r="I130" s="18"/>
      <c r="J130" s="2"/>
    </row>
    <row r="131" spans="1:10" ht="22.5" hidden="1">
      <c r="A131" s="65" t="s">
        <v>349</v>
      </c>
      <c r="B131" s="8" t="s">
        <v>69</v>
      </c>
      <c r="C131" s="27" t="s">
        <v>297</v>
      </c>
      <c r="D131" s="109">
        <f>ЦСР!E334</f>
        <v>0</v>
      </c>
      <c r="E131" s="109">
        <f>ЦСР!F334</f>
        <v>0</v>
      </c>
      <c r="F131" s="109">
        <f>ЦСР!G334</f>
        <v>0</v>
      </c>
      <c r="G131" s="109">
        <f>ЦСР!H334</f>
        <v>0</v>
      </c>
      <c r="H131" s="109">
        <f>ЦСР!I334</f>
        <v>0</v>
      </c>
      <c r="I131" s="18"/>
      <c r="J131" s="2"/>
    </row>
    <row r="132" spans="1:10" ht="33.75">
      <c r="A132" s="65" t="s">
        <v>349</v>
      </c>
      <c r="B132" s="8"/>
      <c r="C132" s="178" t="s">
        <v>458</v>
      </c>
      <c r="D132" s="109">
        <f>D133</f>
        <v>333</v>
      </c>
      <c r="E132" s="109">
        <f>E133</f>
        <v>0</v>
      </c>
      <c r="F132" s="109">
        <f>F133</f>
        <v>0</v>
      </c>
      <c r="G132" s="109">
        <f>G133</f>
        <v>255.4</v>
      </c>
      <c r="H132" s="109">
        <f>H133</f>
        <v>0</v>
      </c>
      <c r="I132" s="18"/>
      <c r="J132" s="2"/>
    </row>
    <row r="133" spans="1:10" ht="22.5">
      <c r="A133" s="65" t="s">
        <v>349</v>
      </c>
      <c r="B133" s="8" t="s">
        <v>50</v>
      </c>
      <c r="C133" s="174" t="s">
        <v>359</v>
      </c>
      <c r="D133" s="109">
        <f>ЦСР!E336</f>
        <v>333</v>
      </c>
      <c r="E133" s="109">
        <f>ЦСР!F336</f>
        <v>0</v>
      </c>
      <c r="F133" s="109">
        <f>ЦСР!G336</f>
        <v>0</v>
      </c>
      <c r="G133" s="109">
        <f>ЦСР!H336</f>
        <v>255.4</v>
      </c>
      <c r="H133" s="109">
        <f>ЦСР!I336</f>
        <v>0</v>
      </c>
      <c r="I133" s="18"/>
      <c r="J133" s="2"/>
    </row>
    <row r="134" spans="1:10" ht="22.5" hidden="1">
      <c r="A134" s="65" t="s">
        <v>434</v>
      </c>
      <c r="B134" s="8"/>
      <c r="C134" s="27" t="s">
        <v>287</v>
      </c>
      <c r="D134" s="109">
        <f>D135+D137</f>
        <v>0</v>
      </c>
      <c r="E134" s="109">
        <f>E135+E137</f>
        <v>0</v>
      </c>
      <c r="F134" s="109">
        <f>F135+F137</f>
        <v>0</v>
      </c>
      <c r="G134" s="109">
        <f>G135+G137</f>
        <v>0</v>
      </c>
      <c r="H134" s="109">
        <f>H135+H137</f>
        <v>0</v>
      </c>
      <c r="I134" s="18"/>
      <c r="J134" s="2"/>
    </row>
    <row r="135" spans="1:10" ht="33.75" hidden="1">
      <c r="A135" s="65" t="s">
        <v>435</v>
      </c>
      <c r="B135" s="8"/>
      <c r="C135" s="44" t="s">
        <v>432</v>
      </c>
      <c r="D135" s="109">
        <f>D136</f>
        <v>0</v>
      </c>
      <c r="E135" s="109">
        <f>E136</f>
        <v>0</v>
      </c>
      <c r="F135" s="109">
        <f>F136</f>
        <v>0</v>
      </c>
      <c r="G135" s="109">
        <f>G136</f>
        <v>0</v>
      </c>
      <c r="H135" s="109">
        <f>H136</f>
        <v>0</v>
      </c>
      <c r="I135" s="18"/>
      <c r="J135" s="2"/>
    </row>
    <row r="136" spans="1:10" ht="22.5" hidden="1">
      <c r="A136" s="65" t="s">
        <v>435</v>
      </c>
      <c r="B136" s="8" t="s">
        <v>50</v>
      </c>
      <c r="C136" s="28" t="s">
        <v>359</v>
      </c>
      <c r="D136" s="109">
        <f>ЦСР!E339</f>
        <v>0</v>
      </c>
      <c r="E136" s="109">
        <f>ЦСР!F339</f>
        <v>0</v>
      </c>
      <c r="F136" s="109">
        <f>ЦСР!G339</f>
        <v>0</v>
      </c>
      <c r="G136" s="109">
        <f>ЦСР!H339</f>
        <v>0</v>
      </c>
      <c r="H136" s="109">
        <f>ЦСР!I339</f>
        <v>0</v>
      </c>
      <c r="I136" s="18"/>
      <c r="J136" s="2"/>
    </row>
    <row r="137" spans="1:10" ht="56.25" hidden="1">
      <c r="A137" s="65" t="s">
        <v>436</v>
      </c>
      <c r="B137" s="8"/>
      <c r="C137" s="44" t="s">
        <v>433</v>
      </c>
      <c r="D137" s="109">
        <f>D138</f>
        <v>0</v>
      </c>
      <c r="E137" s="109">
        <f>E138</f>
        <v>0</v>
      </c>
      <c r="F137" s="109">
        <f>F138</f>
        <v>0</v>
      </c>
      <c r="G137" s="109">
        <f>G138</f>
        <v>0</v>
      </c>
      <c r="H137" s="109">
        <f>H138</f>
        <v>0</v>
      </c>
      <c r="I137" s="18"/>
      <c r="J137" s="2"/>
    </row>
    <row r="138" spans="1:10" ht="22.5" hidden="1">
      <c r="A138" s="65" t="s">
        <v>436</v>
      </c>
      <c r="B138" s="8" t="s">
        <v>50</v>
      </c>
      <c r="C138" s="28" t="s">
        <v>359</v>
      </c>
      <c r="D138" s="109">
        <f>ЦСР!E341</f>
        <v>0</v>
      </c>
      <c r="E138" s="109">
        <f>ЦСР!F341</f>
        <v>0</v>
      </c>
      <c r="F138" s="109">
        <f>ЦСР!G341</f>
        <v>0</v>
      </c>
      <c r="G138" s="109">
        <f>ЦСР!H341</f>
        <v>0</v>
      </c>
      <c r="H138" s="109">
        <f>ЦСР!I341</f>
        <v>0</v>
      </c>
      <c r="I138" s="18"/>
      <c r="J138" s="2"/>
    </row>
    <row r="139" spans="1:10" ht="12.75">
      <c r="A139" s="65" t="s">
        <v>456</v>
      </c>
      <c r="B139" s="180"/>
      <c r="C139" s="174" t="s">
        <v>186</v>
      </c>
      <c r="D139" s="109">
        <f aca="true" t="shared" si="11" ref="D139:H140">D140</f>
        <v>150</v>
      </c>
      <c r="E139" s="109">
        <f t="shared" si="11"/>
        <v>0</v>
      </c>
      <c r="F139" s="109">
        <f t="shared" si="11"/>
        <v>0</v>
      </c>
      <c r="G139" s="109">
        <f t="shared" si="11"/>
        <v>150</v>
      </c>
      <c r="H139" s="109">
        <f t="shared" si="11"/>
        <v>150</v>
      </c>
      <c r="I139" s="18"/>
      <c r="J139" s="2"/>
    </row>
    <row r="140" spans="1:10" ht="22.5">
      <c r="A140" s="65" t="s">
        <v>457</v>
      </c>
      <c r="B140" s="177"/>
      <c r="C140" s="245" t="s">
        <v>461</v>
      </c>
      <c r="D140" s="109">
        <f t="shared" si="11"/>
        <v>150</v>
      </c>
      <c r="E140" s="109">
        <f t="shared" si="11"/>
        <v>0</v>
      </c>
      <c r="F140" s="109">
        <f t="shared" si="11"/>
        <v>0</v>
      </c>
      <c r="G140" s="109">
        <f t="shared" si="11"/>
        <v>150</v>
      </c>
      <c r="H140" s="109">
        <f t="shared" si="11"/>
        <v>150</v>
      </c>
      <c r="I140" s="18"/>
      <c r="J140" s="2"/>
    </row>
    <row r="141" spans="1:10" ht="22.5">
      <c r="A141" s="65" t="s">
        <v>457</v>
      </c>
      <c r="B141" s="8" t="s">
        <v>50</v>
      </c>
      <c r="C141" s="174" t="s">
        <v>359</v>
      </c>
      <c r="D141" s="109">
        <f>ЦСР!E374+ЦСР!E344</f>
        <v>150</v>
      </c>
      <c r="E141" s="109">
        <f>ЦСР!F374+ЦСР!F344</f>
        <v>0</v>
      </c>
      <c r="F141" s="109">
        <f>ЦСР!G374+ЦСР!G344</f>
        <v>0</v>
      </c>
      <c r="G141" s="109">
        <f>ЦСР!H374+ЦСР!H344</f>
        <v>150</v>
      </c>
      <c r="H141" s="109">
        <f>ЦСР!I374+ЦСР!I344</f>
        <v>150</v>
      </c>
      <c r="I141" s="18"/>
      <c r="J141" s="2"/>
    </row>
    <row r="142" spans="1:10" ht="21.75">
      <c r="A142" s="62" t="s">
        <v>367</v>
      </c>
      <c r="B142" s="14"/>
      <c r="C142" s="124" t="s">
        <v>368</v>
      </c>
      <c r="D142" s="93">
        <f>D143+D151+D147</f>
        <v>407.8</v>
      </c>
      <c r="E142" s="93">
        <f>E143+E151+E147</f>
        <v>0</v>
      </c>
      <c r="F142" s="93">
        <f>F143+F151+F147</f>
        <v>0</v>
      </c>
      <c r="G142" s="93">
        <f>G143+G151+G147</f>
        <v>451.70000000000005</v>
      </c>
      <c r="H142" s="93">
        <f>H143+H151+H147</f>
        <v>157.4</v>
      </c>
      <c r="I142" s="18"/>
      <c r="J142" s="2"/>
    </row>
    <row r="143" spans="1:10" ht="22.5" hidden="1">
      <c r="A143" s="65" t="s">
        <v>369</v>
      </c>
      <c r="B143" s="8"/>
      <c r="C143" s="38" t="s">
        <v>370</v>
      </c>
      <c r="D143" s="92">
        <f>D144</f>
        <v>0</v>
      </c>
      <c r="E143" s="92">
        <f>E144</f>
        <v>0</v>
      </c>
      <c r="F143" s="92">
        <f>F144</f>
        <v>0</v>
      </c>
      <c r="G143" s="92">
        <f>G144</f>
        <v>0</v>
      </c>
      <c r="H143" s="92">
        <f>H144</f>
        <v>0</v>
      </c>
      <c r="I143" s="18"/>
      <c r="J143" s="2"/>
    </row>
    <row r="144" spans="1:10" ht="12.75" hidden="1">
      <c r="A144" s="65" t="s">
        <v>371</v>
      </c>
      <c r="B144" s="8"/>
      <c r="C144" s="27" t="s">
        <v>186</v>
      </c>
      <c r="D144" s="92">
        <f aca="true" t="shared" si="12" ref="D144:H145">D145</f>
        <v>0</v>
      </c>
      <c r="E144" s="92">
        <f t="shared" si="12"/>
        <v>0</v>
      </c>
      <c r="F144" s="92">
        <f t="shared" si="12"/>
        <v>0</v>
      </c>
      <c r="G144" s="92">
        <f t="shared" si="12"/>
        <v>0</v>
      </c>
      <c r="H144" s="92">
        <f t="shared" si="12"/>
        <v>0</v>
      </c>
      <c r="I144" s="18"/>
      <c r="J144" s="2"/>
    </row>
    <row r="145" spans="1:10" ht="22.5" hidden="1">
      <c r="A145" s="65" t="s">
        <v>372</v>
      </c>
      <c r="B145" s="8"/>
      <c r="C145" s="46" t="s">
        <v>373</v>
      </c>
      <c r="D145" s="92">
        <f t="shared" si="12"/>
        <v>0</v>
      </c>
      <c r="E145" s="92">
        <f t="shared" si="12"/>
        <v>0</v>
      </c>
      <c r="F145" s="92">
        <f t="shared" si="12"/>
        <v>0</v>
      </c>
      <c r="G145" s="92">
        <f t="shared" si="12"/>
        <v>0</v>
      </c>
      <c r="H145" s="92">
        <f t="shared" si="12"/>
        <v>0</v>
      </c>
      <c r="I145" s="18"/>
      <c r="J145" s="2"/>
    </row>
    <row r="146" spans="1:10" ht="22.5" hidden="1">
      <c r="A146" s="65" t="s">
        <v>372</v>
      </c>
      <c r="B146" s="8" t="s">
        <v>50</v>
      </c>
      <c r="C146" s="28" t="s">
        <v>51</v>
      </c>
      <c r="D146" s="109">
        <f>ЦСР!E171</f>
        <v>0</v>
      </c>
      <c r="E146" s="109">
        <f>ЦСР!F171</f>
        <v>0</v>
      </c>
      <c r="F146" s="109">
        <f>ЦСР!G171</f>
        <v>0</v>
      </c>
      <c r="G146" s="109">
        <f>ЦСР!H171</f>
        <v>0</v>
      </c>
      <c r="H146" s="109">
        <f>ЦСР!I171</f>
        <v>0</v>
      </c>
      <c r="I146" s="18"/>
      <c r="J146" s="2"/>
    </row>
    <row r="147" spans="1:10" ht="12.75">
      <c r="A147" s="65" t="s">
        <v>404</v>
      </c>
      <c r="B147" s="8"/>
      <c r="C147" s="28" t="s">
        <v>405</v>
      </c>
      <c r="D147" s="109">
        <f aca="true" t="shared" si="13" ref="D147:H149">D148</f>
        <v>58</v>
      </c>
      <c r="E147" s="109">
        <f t="shared" si="13"/>
        <v>0</v>
      </c>
      <c r="F147" s="109">
        <f t="shared" si="13"/>
        <v>0</v>
      </c>
      <c r="G147" s="109">
        <f t="shared" si="13"/>
        <v>34.1</v>
      </c>
      <c r="H147" s="109">
        <f t="shared" si="13"/>
        <v>35.400000000000006</v>
      </c>
      <c r="I147" s="18"/>
      <c r="J147" s="2"/>
    </row>
    <row r="148" spans="1:10" ht="22.5">
      <c r="A148" s="65" t="s">
        <v>406</v>
      </c>
      <c r="B148" s="8"/>
      <c r="C148" s="28" t="s">
        <v>407</v>
      </c>
      <c r="D148" s="109">
        <f t="shared" si="13"/>
        <v>58</v>
      </c>
      <c r="E148" s="109">
        <f t="shared" si="13"/>
        <v>0</v>
      </c>
      <c r="F148" s="109">
        <f t="shared" si="13"/>
        <v>0</v>
      </c>
      <c r="G148" s="109">
        <f t="shared" si="13"/>
        <v>34.1</v>
      </c>
      <c r="H148" s="109">
        <f t="shared" si="13"/>
        <v>35.400000000000006</v>
      </c>
      <c r="I148" s="18"/>
      <c r="J148" s="2"/>
    </row>
    <row r="149" spans="1:10" ht="22.5">
      <c r="A149" s="65" t="s">
        <v>408</v>
      </c>
      <c r="B149" s="8"/>
      <c r="C149" s="46" t="s">
        <v>409</v>
      </c>
      <c r="D149" s="109">
        <f t="shared" si="13"/>
        <v>58</v>
      </c>
      <c r="E149" s="109">
        <f t="shared" si="13"/>
        <v>0</v>
      </c>
      <c r="F149" s="109">
        <f t="shared" si="13"/>
        <v>0</v>
      </c>
      <c r="G149" s="109">
        <f t="shared" si="13"/>
        <v>34.1</v>
      </c>
      <c r="H149" s="109">
        <f t="shared" si="13"/>
        <v>35.400000000000006</v>
      </c>
      <c r="I149" s="18"/>
      <c r="J149" s="2"/>
    </row>
    <row r="150" spans="1:10" ht="22.5">
      <c r="A150" s="65" t="s">
        <v>408</v>
      </c>
      <c r="B150" s="8" t="s">
        <v>50</v>
      </c>
      <c r="C150" s="28" t="s">
        <v>51</v>
      </c>
      <c r="D150" s="109">
        <f>ЦСР!E175+ЦСР!E349+ЦСР!E379</f>
        <v>58</v>
      </c>
      <c r="E150" s="109">
        <f>ЦСР!F175+ЦСР!F349+ЦСР!F379</f>
        <v>0</v>
      </c>
      <c r="F150" s="109">
        <f>ЦСР!G175+ЦСР!G349+ЦСР!G379</f>
        <v>0</v>
      </c>
      <c r="G150" s="109">
        <f>ЦСР!H175+ЦСР!H349+ЦСР!H379</f>
        <v>34.1</v>
      </c>
      <c r="H150" s="109">
        <f>ЦСР!I175+ЦСР!I349+ЦСР!I379</f>
        <v>35.400000000000006</v>
      </c>
      <c r="I150" s="18"/>
      <c r="J150" s="2"/>
    </row>
    <row r="151" spans="1:10" ht="22.5">
      <c r="A151" s="65" t="s">
        <v>380</v>
      </c>
      <c r="B151" s="8"/>
      <c r="C151" s="27" t="s">
        <v>379</v>
      </c>
      <c r="D151" s="109">
        <f>D152</f>
        <v>349.8</v>
      </c>
      <c r="E151" s="109">
        <f>E152</f>
        <v>0</v>
      </c>
      <c r="F151" s="109">
        <f>F152</f>
        <v>0</v>
      </c>
      <c r="G151" s="109">
        <f>G152</f>
        <v>417.6</v>
      </c>
      <c r="H151" s="109">
        <f>H152</f>
        <v>122</v>
      </c>
      <c r="I151" s="18"/>
      <c r="J151" s="2"/>
    </row>
    <row r="152" spans="1:10" ht="12.75">
      <c r="A152" s="65" t="s">
        <v>381</v>
      </c>
      <c r="B152" s="8"/>
      <c r="C152" s="27" t="s">
        <v>186</v>
      </c>
      <c r="D152" s="109">
        <f>D153+D155</f>
        <v>349.8</v>
      </c>
      <c r="E152" s="109">
        <f>E153+E155</f>
        <v>0</v>
      </c>
      <c r="F152" s="109">
        <f>F153+F155</f>
        <v>0</v>
      </c>
      <c r="G152" s="109">
        <f>G153+G155</f>
        <v>417.6</v>
      </c>
      <c r="H152" s="109">
        <f>H153+H155</f>
        <v>122</v>
      </c>
      <c r="I152" s="18"/>
      <c r="J152" s="2"/>
    </row>
    <row r="153" spans="1:10" ht="24" customHeight="1">
      <c r="A153" s="65" t="s">
        <v>382</v>
      </c>
      <c r="B153" s="8"/>
      <c r="C153" s="46" t="s">
        <v>383</v>
      </c>
      <c r="D153" s="109">
        <f>D154</f>
        <v>150</v>
      </c>
      <c r="E153" s="109">
        <f>E154</f>
        <v>0</v>
      </c>
      <c r="F153" s="109">
        <f>F154</f>
        <v>0</v>
      </c>
      <c r="G153" s="109">
        <f>G154</f>
        <v>300</v>
      </c>
      <c r="H153" s="109">
        <f>H154</f>
        <v>0</v>
      </c>
      <c r="I153" s="18"/>
      <c r="J153" s="2"/>
    </row>
    <row r="154" spans="1:10" ht="22.5">
      <c r="A154" s="65" t="s">
        <v>382</v>
      </c>
      <c r="B154" s="8" t="s">
        <v>50</v>
      </c>
      <c r="C154" s="28" t="s">
        <v>51</v>
      </c>
      <c r="D154" s="109">
        <f>ЦСР!E353+ЦСР!E383</f>
        <v>150</v>
      </c>
      <c r="E154" s="109">
        <f>ЦСР!F353+ЦСР!F383</f>
        <v>0</v>
      </c>
      <c r="F154" s="109">
        <f>ЦСР!G353+ЦСР!G383</f>
        <v>0</v>
      </c>
      <c r="G154" s="109">
        <f>ЦСР!H353+ЦСР!H383</f>
        <v>300</v>
      </c>
      <c r="H154" s="109">
        <f>ЦСР!I353+ЦСР!I383</f>
        <v>0</v>
      </c>
      <c r="I154" s="18"/>
      <c r="J154" s="2"/>
    </row>
    <row r="155" spans="1:10" ht="22.5">
      <c r="A155" s="65" t="s">
        <v>423</v>
      </c>
      <c r="B155" s="8"/>
      <c r="C155" s="46" t="s">
        <v>424</v>
      </c>
      <c r="D155" s="109">
        <f>D156</f>
        <v>199.8</v>
      </c>
      <c r="E155" s="109">
        <f>E156</f>
        <v>0</v>
      </c>
      <c r="F155" s="109">
        <f>F156</f>
        <v>0</v>
      </c>
      <c r="G155" s="109">
        <f>G156</f>
        <v>117.6</v>
      </c>
      <c r="H155" s="109">
        <f>H156</f>
        <v>122</v>
      </c>
      <c r="I155" s="18"/>
      <c r="J155" s="2"/>
    </row>
    <row r="156" spans="1:10" ht="22.5">
      <c r="A156" s="65" t="s">
        <v>423</v>
      </c>
      <c r="B156" s="8" t="s">
        <v>50</v>
      </c>
      <c r="C156" s="28" t="s">
        <v>51</v>
      </c>
      <c r="D156" s="109">
        <f>ЦСР!E355+ЦСР!E385</f>
        <v>199.8</v>
      </c>
      <c r="E156" s="109">
        <f>ЦСР!F355+ЦСР!F385</f>
        <v>0</v>
      </c>
      <c r="F156" s="109">
        <f>ЦСР!G355+ЦСР!G385</f>
        <v>0</v>
      </c>
      <c r="G156" s="109">
        <f>ЦСР!H355+ЦСР!H385</f>
        <v>117.6</v>
      </c>
      <c r="H156" s="109">
        <f>ЦСР!I355+ЦСР!I385</f>
        <v>122</v>
      </c>
      <c r="I156" s="18"/>
      <c r="J156" s="2"/>
    </row>
    <row r="157" spans="1:10" ht="22.5">
      <c r="A157" s="62" t="s">
        <v>187</v>
      </c>
      <c r="B157" s="14"/>
      <c r="C157" s="29" t="s">
        <v>459</v>
      </c>
      <c r="D157" s="93">
        <f>D158+D167</f>
        <v>860</v>
      </c>
      <c r="E157" s="93">
        <f>E158+E167</f>
        <v>0</v>
      </c>
      <c r="F157" s="93">
        <f>F158+F167</f>
        <v>0</v>
      </c>
      <c r="G157" s="93">
        <f>G158+G167</f>
        <v>60</v>
      </c>
      <c r="H157" s="93">
        <f>H158+H167</f>
        <v>60</v>
      </c>
      <c r="I157" s="18"/>
      <c r="J157" s="2"/>
    </row>
    <row r="158" spans="1:10" ht="21.75">
      <c r="A158" s="62" t="s">
        <v>188</v>
      </c>
      <c r="B158" s="14"/>
      <c r="C158" s="124" t="s">
        <v>143</v>
      </c>
      <c r="D158" s="93">
        <f aca="true" t="shared" si="14" ref="D158:H159">D159</f>
        <v>860</v>
      </c>
      <c r="E158" s="93">
        <f t="shared" si="14"/>
        <v>0</v>
      </c>
      <c r="F158" s="93">
        <f t="shared" si="14"/>
        <v>0</v>
      </c>
      <c r="G158" s="93">
        <f t="shared" si="14"/>
        <v>60</v>
      </c>
      <c r="H158" s="93">
        <f t="shared" si="14"/>
        <v>60</v>
      </c>
      <c r="I158" s="18"/>
      <c r="J158" s="2"/>
    </row>
    <row r="159" spans="1:10" ht="12.75">
      <c r="A159" s="65" t="s">
        <v>189</v>
      </c>
      <c r="B159" s="8"/>
      <c r="C159" s="27" t="s">
        <v>144</v>
      </c>
      <c r="D159" s="92">
        <f t="shared" si="14"/>
        <v>860</v>
      </c>
      <c r="E159" s="92">
        <f t="shared" si="14"/>
        <v>0</v>
      </c>
      <c r="F159" s="92">
        <f t="shared" si="14"/>
        <v>0</v>
      </c>
      <c r="G159" s="92">
        <f t="shared" si="14"/>
        <v>60</v>
      </c>
      <c r="H159" s="92">
        <f t="shared" si="14"/>
        <v>60</v>
      </c>
      <c r="I159" s="18"/>
      <c r="J159" s="2"/>
    </row>
    <row r="160" spans="1:10" ht="12.75">
      <c r="A160" s="65" t="s">
        <v>190</v>
      </c>
      <c r="B160" s="8"/>
      <c r="C160" s="27" t="s">
        <v>186</v>
      </c>
      <c r="D160" s="92">
        <f>D161+D163+D165</f>
        <v>860</v>
      </c>
      <c r="E160" s="92">
        <f>E161+E163+E165</f>
        <v>0</v>
      </c>
      <c r="F160" s="92">
        <f>F161+F163+F165</f>
        <v>0</v>
      </c>
      <c r="G160" s="92">
        <f>G161+G163+G165</f>
        <v>60</v>
      </c>
      <c r="H160" s="92">
        <f>H161+H163+H165</f>
        <v>60</v>
      </c>
      <c r="I160" s="18"/>
      <c r="J160" s="2"/>
    </row>
    <row r="161" spans="1:10" ht="45">
      <c r="A161" s="65" t="s">
        <v>191</v>
      </c>
      <c r="B161" s="8"/>
      <c r="C161" s="44" t="s">
        <v>145</v>
      </c>
      <c r="D161" s="92">
        <f>D162</f>
        <v>800</v>
      </c>
      <c r="E161" s="92">
        <f>E162</f>
        <v>0</v>
      </c>
      <c r="F161" s="92">
        <f>F162</f>
        <v>0</v>
      </c>
      <c r="G161" s="92">
        <f>G162</f>
        <v>0</v>
      </c>
      <c r="H161" s="92">
        <f>H162</f>
        <v>0</v>
      </c>
      <c r="I161" s="18"/>
      <c r="J161" s="2"/>
    </row>
    <row r="162" spans="1:10" ht="22.5">
      <c r="A162" s="65" t="s">
        <v>191</v>
      </c>
      <c r="B162" s="8" t="s">
        <v>50</v>
      </c>
      <c r="C162" s="28" t="s">
        <v>359</v>
      </c>
      <c r="D162" s="92">
        <f>ЦСР!E40</f>
        <v>800</v>
      </c>
      <c r="E162" s="92">
        <f>ЦСР!F40</f>
        <v>0</v>
      </c>
      <c r="F162" s="92">
        <f>ЦСР!G40</f>
        <v>0</v>
      </c>
      <c r="G162" s="92">
        <f>ЦСР!H40</f>
        <v>0</v>
      </c>
      <c r="H162" s="92">
        <f>ЦСР!I40</f>
        <v>0</v>
      </c>
      <c r="I162" s="18"/>
      <c r="J162" s="2"/>
    </row>
    <row r="163" spans="1:10" ht="12.75">
      <c r="A163" s="65" t="s">
        <v>353</v>
      </c>
      <c r="B163" s="8"/>
      <c r="C163" s="46" t="s">
        <v>354</v>
      </c>
      <c r="D163" s="92">
        <f>D164</f>
        <v>0</v>
      </c>
      <c r="E163" s="92">
        <f>E164</f>
        <v>0</v>
      </c>
      <c r="F163" s="92">
        <f>F164</f>
        <v>0</v>
      </c>
      <c r="G163" s="92">
        <f>G164</f>
        <v>0</v>
      </c>
      <c r="H163" s="92">
        <f>H164</f>
        <v>0</v>
      </c>
      <c r="I163" s="18"/>
      <c r="J163" s="2"/>
    </row>
    <row r="164" spans="1:10" ht="22.5">
      <c r="A164" s="65" t="s">
        <v>353</v>
      </c>
      <c r="B164" s="8" t="s">
        <v>50</v>
      </c>
      <c r="C164" s="28" t="s">
        <v>359</v>
      </c>
      <c r="D164" s="92">
        <f>ЦСР!E42</f>
        <v>0</v>
      </c>
      <c r="E164" s="92">
        <f>ЦСР!F42</f>
        <v>0</v>
      </c>
      <c r="F164" s="92">
        <f>ЦСР!G42</f>
        <v>0</v>
      </c>
      <c r="G164" s="92">
        <f>ЦСР!H42</f>
        <v>0</v>
      </c>
      <c r="H164" s="92">
        <f>ЦСР!I42</f>
        <v>0</v>
      </c>
      <c r="I164" s="18"/>
      <c r="J164" s="2"/>
    </row>
    <row r="165" spans="1:10" ht="12.75">
      <c r="A165" s="65" t="s">
        <v>365</v>
      </c>
      <c r="B165" s="8"/>
      <c r="C165" s="46" t="s">
        <v>366</v>
      </c>
      <c r="D165" s="92">
        <f>D166</f>
        <v>60</v>
      </c>
      <c r="E165" s="92">
        <f>E166</f>
        <v>0</v>
      </c>
      <c r="F165" s="92">
        <f>F166</f>
        <v>0</v>
      </c>
      <c r="G165" s="92">
        <f>G166</f>
        <v>60</v>
      </c>
      <c r="H165" s="92">
        <f>H166</f>
        <v>60</v>
      </c>
      <c r="I165" s="18"/>
      <c r="J165" s="2"/>
    </row>
    <row r="166" spans="1:10" ht="22.5">
      <c r="A166" s="65" t="s">
        <v>365</v>
      </c>
      <c r="B166" s="8" t="s">
        <v>50</v>
      </c>
      <c r="C166" s="28" t="s">
        <v>359</v>
      </c>
      <c r="D166" s="92">
        <f>ЦСР!E44</f>
        <v>60</v>
      </c>
      <c r="E166" s="92">
        <f>ЦСР!F44</f>
        <v>0</v>
      </c>
      <c r="F166" s="92">
        <f>ЦСР!G44</f>
        <v>0</v>
      </c>
      <c r="G166" s="92">
        <f>ЦСР!H44</f>
        <v>60</v>
      </c>
      <c r="H166" s="92">
        <f>ЦСР!I44</f>
        <v>60</v>
      </c>
      <c r="I166" s="18"/>
      <c r="J166" s="2"/>
    </row>
    <row r="167" spans="1:10" ht="32.25" hidden="1">
      <c r="A167" s="62" t="s">
        <v>374</v>
      </c>
      <c r="B167" s="14"/>
      <c r="C167" s="124" t="s">
        <v>385</v>
      </c>
      <c r="D167" s="93">
        <f aca="true" t="shared" si="15" ref="D167:H170">D168</f>
        <v>0</v>
      </c>
      <c r="E167" s="93">
        <f t="shared" si="15"/>
        <v>0</v>
      </c>
      <c r="F167" s="93">
        <f t="shared" si="15"/>
        <v>0</v>
      </c>
      <c r="G167" s="93">
        <f t="shared" si="15"/>
        <v>0</v>
      </c>
      <c r="H167" s="93">
        <f t="shared" si="15"/>
        <v>0</v>
      </c>
      <c r="I167" s="18"/>
      <c r="J167" s="2"/>
    </row>
    <row r="168" spans="1:10" ht="33.75" hidden="1">
      <c r="A168" s="65" t="s">
        <v>375</v>
      </c>
      <c r="B168" s="8"/>
      <c r="C168" s="46" t="s">
        <v>384</v>
      </c>
      <c r="D168" s="92">
        <f t="shared" si="15"/>
        <v>0</v>
      </c>
      <c r="E168" s="92">
        <f t="shared" si="15"/>
        <v>0</v>
      </c>
      <c r="F168" s="92">
        <f t="shared" si="15"/>
        <v>0</v>
      </c>
      <c r="G168" s="92">
        <f t="shared" si="15"/>
        <v>0</v>
      </c>
      <c r="H168" s="92">
        <f t="shared" si="15"/>
        <v>0</v>
      </c>
      <c r="I168" s="18"/>
      <c r="J168" s="2"/>
    </row>
    <row r="169" spans="1:10" ht="12.75" hidden="1">
      <c r="A169" s="65" t="s">
        <v>377</v>
      </c>
      <c r="B169" s="8"/>
      <c r="C169" s="27" t="s">
        <v>186</v>
      </c>
      <c r="D169" s="92">
        <f t="shared" si="15"/>
        <v>0</v>
      </c>
      <c r="E169" s="92">
        <f t="shared" si="15"/>
        <v>0</v>
      </c>
      <c r="F169" s="92">
        <f t="shared" si="15"/>
        <v>0</v>
      </c>
      <c r="G169" s="92">
        <f t="shared" si="15"/>
        <v>0</v>
      </c>
      <c r="H169" s="92">
        <f t="shared" si="15"/>
        <v>0</v>
      </c>
      <c r="I169" s="18"/>
      <c r="J169" s="2"/>
    </row>
    <row r="170" spans="1:10" ht="12.75" hidden="1">
      <c r="A170" s="65" t="s">
        <v>378</v>
      </c>
      <c r="B170" s="8"/>
      <c r="C170" s="46" t="s">
        <v>376</v>
      </c>
      <c r="D170" s="92">
        <f>D171</f>
        <v>0</v>
      </c>
      <c r="E170" s="92">
        <f t="shared" si="15"/>
        <v>0</v>
      </c>
      <c r="F170" s="92">
        <f t="shared" si="15"/>
        <v>0</v>
      </c>
      <c r="G170" s="92">
        <f t="shared" si="15"/>
        <v>0</v>
      </c>
      <c r="H170" s="92">
        <f t="shared" si="15"/>
        <v>0</v>
      </c>
      <c r="I170" s="18"/>
      <c r="J170" s="2"/>
    </row>
    <row r="171" spans="1:10" ht="22.5" hidden="1">
      <c r="A171" s="65" t="s">
        <v>378</v>
      </c>
      <c r="B171" s="8" t="s">
        <v>69</v>
      </c>
      <c r="C171" s="27" t="s">
        <v>297</v>
      </c>
      <c r="D171" s="92">
        <f>ЦСР!E192</f>
        <v>0</v>
      </c>
      <c r="E171" s="92">
        <f>ЦСР!F192</f>
        <v>0</v>
      </c>
      <c r="F171" s="92">
        <f>ЦСР!G192</f>
        <v>0</v>
      </c>
      <c r="G171" s="92">
        <f>ЦСР!H192</f>
        <v>0</v>
      </c>
      <c r="H171" s="92">
        <f>ЦСР!I192</f>
        <v>0</v>
      </c>
      <c r="I171" s="18"/>
      <c r="J171" s="2"/>
    </row>
    <row r="172" spans="1:10" ht="33.75">
      <c r="A172" s="62" t="s">
        <v>192</v>
      </c>
      <c r="B172" s="14"/>
      <c r="C172" s="26" t="s">
        <v>460</v>
      </c>
      <c r="D172" s="93">
        <f>D173+D190</f>
        <v>244</v>
      </c>
      <c r="E172" s="93">
        <f>E173+E190</f>
        <v>0</v>
      </c>
      <c r="F172" s="93">
        <f>F173+F190</f>
        <v>0</v>
      </c>
      <c r="G172" s="93">
        <f>G173+G190</f>
        <v>244</v>
      </c>
      <c r="H172" s="93">
        <f>H173+H190</f>
        <v>245</v>
      </c>
      <c r="I172" s="18"/>
      <c r="J172" s="2"/>
    </row>
    <row r="173" spans="1:10" ht="12.75">
      <c r="A173" s="62" t="s">
        <v>193</v>
      </c>
      <c r="B173" s="122"/>
      <c r="C173" s="123" t="s">
        <v>1</v>
      </c>
      <c r="D173" s="92">
        <f>D174+D182</f>
        <v>190</v>
      </c>
      <c r="E173" s="92">
        <f>E174+E182</f>
        <v>0</v>
      </c>
      <c r="F173" s="92">
        <f>F174+F182</f>
        <v>0</v>
      </c>
      <c r="G173" s="92">
        <f>G174+G182</f>
        <v>190</v>
      </c>
      <c r="H173" s="92">
        <f>H174+H182</f>
        <v>190</v>
      </c>
      <c r="I173" s="18"/>
      <c r="J173" s="2"/>
    </row>
    <row r="174" spans="1:10" ht="22.5">
      <c r="A174" s="65" t="s">
        <v>194</v>
      </c>
      <c r="B174" s="45"/>
      <c r="C174" s="28" t="s">
        <v>92</v>
      </c>
      <c r="D174" s="92">
        <f>D175</f>
        <v>170</v>
      </c>
      <c r="E174" s="92">
        <f>E175</f>
        <v>0</v>
      </c>
      <c r="F174" s="92">
        <f>F175</f>
        <v>0</v>
      </c>
      <c r="G174" s="92">
        <f>G175</f>
        <v>170</v>
      </c>
      <c r="H174" s="92">
        <f>H175</f>
        <v>170</v>
      </c>
      <c r="I174" s="18"/>
      <c r="J174" s="2"/>
    </row>
    <row r="175" spans="1:10" ht="12.75">
      <c r="A175" s="65" t="s">
        <v>195</v>
      </c>
      <c r="B175" s="45"/>
      <c r="C175" s="27" t="s">
        <v>186</v>
      </c>
      <c r="D175" s="92">
        <f>D176+D178+D180</f>
        <v>170</v>
      </c>
      <c r="E175" s="92">
        <f>E176+E178+E180</f>
        <v>0</v>
      </c>
      <c r="F175" s="92">
        <f>F176+F178+F180</f>
        <v>0</v>
      </c>
      <c r="G175" s="92">
        <f>G176+G178+G180</f>
        <v>170</v>
      </c>
      <c r="H175" s="92">
        <f>H176+H178+H180</f>
        <v>170</v>
      </c>
      <c r="I175" s="18"/>
      <c r="J175" s="2"/>
    </row>
    <row r="176" spans="1:10" ht="33.75">
      <c r="A176" s="65" t="s">
        <v>196</v>
      </c>
      <c r="B176" s="45"/>
      <c r="C176" s="28" t="s">
        <v>93</v>
      </c>
      <c r="D176" s="92">
        <f>D177</f>
        <v>160</v>
      </c>
      <c r="E176" s="92">
        <f>E177</f>
        <v>0</v>
      </c>
      <c r="F176" s="92">
        <f>F177</f>
        <v>0</v>
      </c>
      <c r="G176" s="92">
        <f>G177</f>
        <v>160</v>
      </c>
      <c r="H176" s="92">
        <f>H177</f>
        <v>160</v>
      </c>
      <c r="I176" s="18"/>
      <c r="J176" s="2"/>
    </row>
    <row r="177" spans="1:10" ht="22.5">
      <c r="A177" s="65" t="s">
        <v>196</v>
      </c>
      <c r="B177" s="15" t="s">
        <v>50</v>
      </c>
      <c r="C177" s="28" t="s">
        <v>359</v>
      </c>
      <c r="D177" s="92">
        <f>ЦСР!E50</f>
        <v>160</v>
      </c>
      <c r="E177" s="92">
        <f>ЦСР!F50</f>
        <v>0</v>
      </c>
      <c r="F177" s="92">
        <f>ЦСР!G50</f>
        <v>0</v>
      </c>
      <c r="G177" s="92">
        <f>ЦСР!H50</f>
        <v>160</v>
      </c>
      <c r="H177" s="92">
        <f>ЦСР!I50</f>
        <v>160</v>
      </c>
      <c r="I177" s="18"/>
      <c r="J177" s="2"/>
    </row>
    <row r="178" spans="1:10" ht="22.5">
      <c r="A178" s="65" t="s">
        <v>197</v>
      </c>
      <c r="B178" s="15"/>
      <c r="C178" s="46" t="s">
        <v>94</v>
      </c>
      <c r="D178" s="92">
        <f>D179</f>
        <v>10</v>
      </c>
      <c r="E178" s="92">
        <f>E179</f>
        <v>0</v>
      </c>
      <c r="F178" s="92">
        <f>F179</f>
        <v>0</v>
      </c>
      <c r="G178" s="92">
        <f>G179</f>
        <v>10</v>
      </c>
      <c r="H178" s="92">
        <f>H179</f>
        <v>10</v>
      </c>
      <c r="I178" s="18"/>
      <c r="J178" s="2"/>
    </row>
    <row r="179" spans="1:10" ht="22.5">
      <c r="A179" s="65" t="s">
        <v>197</v>
      </c>
      <c r="B179" s="15" t="s">
        <v>50</v>
      </c>
      <c r="C179" s="28" t="s">
        <v>359</v>
      </c>
      <c r="D179" s="92">
        <f>ЦСР!E52</f>
        <v>10</v>
      </c>
      <c r="E179" s="92">
        <f>ЦСР!F52</f>
        <v>0</v>
      </c>
      <c r="F179" s="92">
        <f>ЦСР!G52</f>
        <v>0</v>
      </c>
      <c r="G179" s="92">
        <f>ЦСР!H52</f>
        <v>10</v>
      </c>
      <c r="H179" s="92">
        <f>ЦСР!I52</f>
        <v>10</v>
      </c>
      <c r="I179" s="18"/>
      <c r="J179" s="2"/>
    </row>
    <row r="180" spans="1:10" ht="12.75">
      <c r="A180" s="65" t="s">
        <v>198</v>
      </c>
      <c r="B180" s="15"/>
      <c r="C180" s="46" t="s">
        <v>95</v>
      </c>
      <c r="D180" s="92">
        <f>D181</f>
        <v>0</v>
      </c>
      <c r="E180" s="92">
        <f>E181</f>
        <v>0</v>
      </c>
      <c r="F180" s="92">
        <f>F181</f>
        <v>0</v>
      </c>
      <c r="G180" s="92">
        <f>G181</f>
        <v>0</v>
      </c>
      <c r="H180" s="92">
        <f>H181</f>
        <v>0</v>
      </c>
      <c r="I180" s="18"/>
      <c r="J180" s="2"/>
    </row>
    <row r="181" spans="1:10" ht="22.5">
      <c r="A181" s="65" t="s">
        <v>198</v>
      </c>
      <c r="B181" s="15" t="s">
        <v>50</v>
      </c>
      <c r="C181" s="28" t="s">
        <v>359</v>
      </c>
      <c r="D181" s="92">
        <f>ЦСР!E54</f>
        <v>0</v>
      </c>
      <c r="E181" s="92">
        <f>ЦСР!F54</f>
        <v>0</v>
      </c>
      <c r="F181" s="92">
        <f>ЦСР!G54</f>
        <v>0</v>
      </c>
      <c r="G181" s="92">
        <f>ЦСР!H54</f>
        <v>0</v>
      </c>
      <c r="H181" s="92">
        <f>ЦСР!I54</f>
        <v>0</v>
      </c>
      <c r="I181" s="18"/>
      <c r="J181" s="2"/>
    </row>
    <row r="182" spans="1:10" ht="12.75">
      <c r="A182" s="65" t="s">
        <v>199</v>
      </c>
      <c r="B182" s="15"/>
      <c r="C182" s="28" t="s">
        <v>293</v>
      </c>
      <c r="D182" s="92">
        <f>D183</f>
        <v>20</v>
      </c>
      <c r="E182" s="92">
        <f>E183</f>
        <v>0</v>
      </c>
      <c r="F182" s="92">
        <f>F183</f>
        <v>0</v>
      </c>
      <c r="G182" s="92">
        <f>G183</f>
        <v>20</v>
      </c>
      <c r="H182" s="92">
        <f>H183</f>
        <v>20</v>
      </c>
      <c r="I182" s="18"/>
      <c r="J182" s="2"/>
    </row>
    <row r="183" spans="1:10" ht="12.75">
      <c r="A183" s="65" t="s">
        <v>200</v>
      </c>
      <c r="B183" s="15"/>
      <c r="C183" s="27" t="s">
        <v>186</v>
      </c>
      <c r="D183" s="92">
        <f>D184+D186+D188</f>
        <v>20</v>
      </c>
      <c r="E183" s="92">
        <f>E184+E186+E188</f>
        <v>0</v>
      </c>
      <c r="F183" s="92">
        <f>F184+F186+F188</f>
        <v>0</v>
      </c>
      <c r="G183" s="92">
        <f>G184+G186+G188</f>
        <v>20</v>
      </c>
      <c r="H183" s="92">
        <f>H184+H186+H188</f>
        <v>20</v>
      </c>
      <c r="I183" s="18"/>
      <c r="J183" s="2"/>
    </row>
    <row r="184" spans="1:10" ht="45">
      <c r="A184" s="65" t="s">
        <v>302</v>
      </c>
      <c r="B184" s="15"/>
      <c r="C184" s="44" t="s">
        <v>394</v>
      </c>
      <c r="D184" s="92">
        <f>D185</f>
        <v>20</v>
      </c>
      <c r="E184" s="92">
        <f>E185</f>
        <v>0</v>
      </c>
      <c r="F184" s="92">
        <f>F185</f>
        <v>0</v>
      </c>
      <c r="G184" s="92">
        <f>G185</f>
        <v>20</v>
      </c>
      <c r="H184" s="92">
        <f>H185</f>
        <v>20</v>
      </c>
      <c r="I184" s="18"/>
      <c r="J184" s="2"/>
    </row>
    <row r="185" spans="1:10" ht="22.5">
      <c r="A185" s="65" t="s">
        <v>302</v>
      </c>
      <c r="B185" s="15" t="s">
        <v>50</v>
      </c>
      <c r="C185" s="28" t="s">
        <v>359</v>
      </c>
      <c r="D185" s="92">
        <f>ЦСР!E58</f>
        <v>20</v>
      </c>
      <c r="E185" s="92">
        <f>ЦСР!F58</f>
        <v>0</v>
      </c>
      <c r="F185" s="92">
        <f>ЦСР!G58</f>
        <v>0</v>
      </c>
      <c r="G185" s="92">
        <f>ЦСР!H58</f>
        <v>20</v>
      </c>
      <c r="H185" s="92">
        <f>ЦСР!I58</f>
        <v>20</v>
      </c>
      <c r="I185" s="18"/>
      <c r="J185" s="2"/>
    </row>
    <row r="186" spans="1:10" ht="12.75">
      <c r="A186" s="65" t="s">
        <v>299</v>
      </c>
      <c r="B186" s="15"/>
      <c r="C186" s="46" t="s">
        <v>300</v>
      </c>
      <c r="D186" s="92">
        <f>D187</f>
        <v>0</v>
      </c>
      <c r="E186" s="92">
        <f>E187</f>
        <v>0</v>
      </c>
      <c r="F186" s="92">
        <f>F187</f>
        <v>0</v>
      </c>
      <c r="G186" s="92">
        <f>G187</f>
        <v>0</v>
      </c>
      <c r="H186" s="92">
        <f>H187</f>
        <v>0</v>
      </c>
      <c r="I186" s="18"/>
      <c r="J186" s="2"/>
    </row>
    <row r="187" spans="1:10" ht="22.5">
      <c r="A187" s="65" t="s">
        <v>299</v>
      </c>
      <c r="B187" s="15" t="s">
        <v>50</v>
      </c>
      <c r="C187" s="28" t="s">
        <v>359</v>
      </c>
      <c r="D187" s="92">
        <f>ЦСР!E60</f>
        <v>0</v>
      </c>
      <c r="E187" s="92">
        <f>ЦСР!F60</f>
        <v>0</v>
      </c>
      <c r="F187" s="92">
        <f>ЦСР!G60</f>
        <v>0</v>
      </c>
      <c r="G187" s="92">
        <f>ЦСР!H60</f>
        <v>0</v>
      </c>
      <c r="H187" s="92">
        <f>ЦСР!I60</f>
        <v>0</v>
      </c>
      <c r="I187" s="18"/>
      <c r="J187" s="2"/>
    </row>
    <row r="188" spans="1:10" ht="22.5" hidden="1">
      <c r="A188" s="65" t="s">
        <v>330</v>
      </c>
      <c r="B188" s="15"/>
      <c r="C188" s="46" t="s">
        <v>331</v>
      </c>
      <c r="D188" s="92">
        <f>D189</f>
        <v>0</v>
      </c>
      <c r="E188" s="92">
        <f>E189</f>
        <v>0</v>
      </c>
      <c r="F188" s="92">
        <f>F189</f>
        <v>0</v>
      </c>
      <c r="G188" s="92">
        <f>G189</f>
        <v>0</v>
      </c>
      <c r="H188" s="92">
        <f>H189</f>
        <v>0</v>
      </c>
      <c r="I188" s="18"/>
      <c r="J188" s="2"/>
    </row>
    <row r="189" spans="1:10" ht="22.5" hidden="1">
      <c r="A189" s="65" t="s">
        <v>330</v>
      </c>
      <c r="B189" s="15" t="s">
        <v>50</v>
      </c>
      <c r="C189" s="28" t="s">
        <v>359</v>
      </c>
      <c r="D189" s="92">
        <f>ЦСР!E62</f>
        <v>0</v>
      </c>
      <c r="E189" s="92">
        <f>ЦСР!F62</f>
        <v>0</v>
      </c>
      <c r="F189" s="92">
        <f>ЦСР!G62</f>
        <v>0</v>
      </c>
      <c r="G189" s="92">
        <f>ЦСР!H62</f>
        <v>0</v>
      </c>
      <c r="H189" s="92">
        <f>ЦСР!I62</f>
        <v>0</v>
      </c>
      <c r="I189" s="18"/>
      <c r="J189" s="2"/>
    </row>
    <row r="190" spans="1:10" ht="12.75">
      <c r="A190" s="62" t="s">
        <v>201</v>
      </c>
      <c r="B190" s="125"/>
      <c r="C190" s="123" t="s">
        <v>2</v>
      </c>
      <c r="D190" s="93">
        <f aca="true" t="shared" si="16" ref="D190:H191">D191</f>
        <v>54</v>
      </c>
      <c r="E190" s="93">
        <f t="shared" si="16"/>
        <v>0</v>
      </c>
      <c r="F190" s="93">
        <f t="shared" si="16"/>
        <v>0</v>
      </c>
      <c r="G190" s="93">
        <f t="shared" si="16"/>
        <v>54</v>
      </c>
      <c r="H190" s="93">
        <f t="shared" si="16"/>
        <v>55</v>
      </c>
      <c r="I190" s="18"/>
      <c r="J190" s="2"/>
    </row>
    <row r="191" spans="1:10" ht="24" customHeight="1">
      <c r="A191" s="65" t="s">
        <v>202</v>
      </c>
      <c r="B191" s="47"/>
      <c r="C191" s="28" t="s">
        <v>98</v>
      </c>
      <c r="D191" s="92">
        <f t="shared" si="16"/>
        <v>54</v>
      </c>
      <c r="E191" s="92">
        <f t="shared" si="16"/>
        <v>0</v>
      </c>
      <c r="F191" s="92">
        <f t="shared" si="16"/>
        <v>0</v>
      </c>
      <c r="G191" s="92">
        <f t="shared" si="16"/>
        <v>54</v>
      </c>
      <c r="H191" s="92">
        <f t="shared" si="16"/>
        <v>55</v>
      </c>
      <c r="I191" s="18"/>
      <c r="J191" s="2"/>
    </row>
    <row r="192" spans="1:10" ht="12.75">
      <c r="A192" s="65" t="s">
        <v>203</v>
      </c>
      <c r="B192" s="47"/>
      <c r="C192" s="27" t="s">
        <v>186</v>
      </c>
      <c r="D192" s="92">
        <f>D193+D195</f>
        <v>54</v>
      </c>
      <c r="E192" s="92">
        <f>E193+E195</f>
        <v>0</v>
      </c>
      <c r="F192" s="92">
        <f>F193+F195</f>
        <v>0</v>
      </c>
      <c r="G192" s="92">
        <f>G193+G195</f>
        <v>54</v>
      </c>
      <c r="H192" s="92">
        <f>H193+H195</f>
        <v>55</v>
      </c>
      <c r="I192" s="18"/>
      <c r="J192" s="2"/>
    </row>
    <row r="193" spans="1:10" ht="12.75">
      <c r="A193" s="65" t="s">
        <v>204</v>
      </c>
      <c r="B193" s="47"/>
      <c r="C193" s="46" t="s">
        <v>97</v>
      </c>
      <c r="D193" s="92">
        <f>D194</f>
        <v>54</v>
      </c>
      <c r="E193" s="92">
        <f>E194</f>
        <v>0</v>
      </c>
      <c r="F193" s="92">
        <f>F194</f>
        <v>0</v>
      </c>
      <c r="G193" s="92">
        <f>G194</f>
        <v>54</v>
      </c>
      <c r="H193" s="92">
        <f>H194</f>
        <v>55</v>
      </c>
      <c r="I193" s="18"/>
      <c r="J193" s="2"/>
    </row>
    <row r="194" spans="1:10" ht="22.5">
      <c r="A194" s="65" t="s">
        <v>204</v>
      </c>
      <c r="B194" s="15" t="s">
        <v>50</v>
      </c>
      <c r="C194" s="28" t="s">
        <v>359</v>
      </c>
      <c r="D194" s="92">
        <f>ЦСР!E67</f>
        <v>54</v>
      </c>
      <c r="E194" s="92">
        <f>ЦСР!F67</f>
        <v>0</v>
      </c>
      <c r="F194" s="92">
        <f>ЦСР!G67</f>
        <v>0</v>
      </c>
      <c r="G194" s="92">
        <f>ЦСР!H67</f>
        <v>54</v>
      </c>
      <c r="H194" s="92">
        <f>ЦСР!I67</f>
        <v>55</v>
      </c>
      <c r="I194" s="18"/>
      <c r="J194" s="2"/>
    </row>
    <row r="195" spans="1:10" ht="22.5" hidden="1">
      <c r="A195" s="65" t="s">
        <v>332</v>
      </c>
      <c r="B195" s="15"/>
      <c r="C195" s="44" t="s">
        <v>334</v>
      </c>
      <c r="D195" s="92">
        <f>D196</f>
        <v>0</v>
      </c>
      <c r="E195" s="92">
        <f>E196</f>
        <v>0</v>
      </c>
      <c r="F195" s="92">
        <f>F196</f>
        <v>0</v>
      </c>
      <c r="G195" s="92">
        <f>G196</f>
        <v>0</v>
      </c>
      <c r="H195" s="92">
        <f>H196</f>
        <v>0</v>
      </c>
      <c r="I195" s="18"/>
      <c r="J195" s="2"/>
    </row>
    <row r="196" spans="1:10" ht="22.5" hidden="1">
      <c r="A196" s="65" t="s">
        <v>332</v>
      </c>
      <c r="B196" s="15" t="s">
        <v>50</v>
      </c>
      <c r="C196" s="28" t="s">
        <v>359</v>
      </c>
      <c r="D196" s="92">
        <f>ЦСР!E69</f>
        <v>0</v>
      </c>
      <c r="E196" s="92">
        <f>ЦСР!F69</f>
        <v>0</v>
      </c>
      <c r="F196" s="92">
        <f>ЦСР!G69</f>
        <v>0</v>
      </c>
      <c r="G196" s="92">
        <f>ЦСР!H69</f>
        <v>0</v>
      </c>
      <c r="H196" s="92">
        <f>ЦСР!I69</f>
        <v>0</v>
      </c>
      <c r="I196" s="18"/>
      <c r="J196" s="2"/>
    </row>
    <row r="197" spans="1:10" ht="22.5">
      <c r="A197" s="62" t="s">
        <v>258</v>
      </c>
      <c r="B197" s="14"/>
      <c r="C197" s="80" t="s">
        <v>392</v>
      </c>
      <c r="D197" s="93">
        <f>D198</f>
        <v>456.50000000000006</v>
      </c>
      <c r="E197" s="93">
        <f>E198</f>
        <v>0</v>
      </c>
      <c r="F197" s="93">
        <f>F198</f>
        <v>0</v>
      </c>
      <c r="G197" s="93">
        <f>G198</f>
        <v>0</v>
      </c>
      <c r="H197" s="93">
        <f>H198</f>
        <v>0</v>
      </c>
      <c r="I197" s="18"/>
      <c r="J197" s="2"/>
    </row>
    <row r="198" spans="1:10" ht="12.75">
      <c r="A198" s="62" t="s">
        <v>259</v>
      </c>
      <c r="B198" s="14"/>
      <c r="C198" s="124" t="s">
        <v>142</v>
      </c>
      <c r="D198" s="92">
        <f>D218</f>
        <v>456.50000000000006</v>
      </c>
      <c r="E198" s="92">
        <f>E218</f>
        <v>0</v>
      </c>
      <c r="F198" s="92">
        <f>F218</f>
        <v>0</v>
      </c>
      <c r="G198" s="92">
        <f>G218</f>
        <v>0</v>
      </c>
      <c r="H198" s="92">
        <f>H218</f>
        <v>0</v>
      </c>
      <c r="I198" s="18"/>
      <c r="J198" s="2"/>
    </row>
    <row r="199" spans="1:10" ht="22.5" hidden="1">
      <c r="A199" s="65" t="s">
        <v>260</v>
      </c>
      <c r="B199" s="8"/>
      <c r="C199" s="27" t="s">
        <v>173</v>
      </c>
      <c r="D199" s="92">
        <f>D200</f>
        <v>0</v>
      </c>
      <c r="E199" s="92">
        <f>E200</f>
        <v>0</v>
      </c>
      <c r="F199" s="92">
        <f>F200</f>
        <v>0</v>
      </c>
      <c r="G199" s="92">
        <f>G200</f>
        <v>0</v>
      </c>
      <c r="H199" s="92">
        <f>H200</f>
        <v>0</v>
      </c>
      <c r="I199" s="18"/>
      <c r="J199" s="2"/>
    </row>
    <row r="200" spans="1:10" ht="12.75" hidden="1">
      <c r="A200" s="65" t="s">
        <v>261</v>
      </c>
      <c r="B200" s="8"/>
      <c r="C200" s="27" t="s">
        <v>186</v>
      </c>
      <c r="D200" s="92">
        <f>D201+D203</f>
        <v>0</v>
      </c>
      <c r="E200" s="92">
        <f>E201+E203</f>
        <v>0</v>
      </c>
      <c r="F200" s="92">
        <f>F201+F203</f>
        <v>0</v>
      </c>
      <c r="G200" s="92">
        <f>G201+G203</f>
        <v>0</v>
      </c>
      <c r="H200" s="92">
        <f>H201+H203</f>
        <v>0</v>
      </c>
      <c r="I200" s="18"/>
      <c r="J200" s="2"/>
    </row>
    <row r="201" spans="1:10" ht="33.75" hidden="1">
      <c r="A201" s="65" t="s">
        <v>262</v>
      </c>
      <c r="B201" s="8"/>
      <c r="C201" s="75" t="s">
        <v>169</v>
      </c>
      <c r="D201" s="92">
        <f>D202</f>
        <v>0</v>
      </c>
      <c r="E201" s="92">
        <f>E202</f>
        <v>0</v>
      </c>
      <c r="F201" s="92">
        <f>F202</f>
        <v>0</v>
      </c>
      <c r="G201" s="92">
        <f>G202</f>
        <v>0</v>
      </c>
      <c r="H201" s="92">
        <f>H202</f>
        <v>0</v>
      </c>
      <c r="I201" s="18"/>
      <c r="J201" s="2"/>
    </row>
    <row r="202" spans="1:10" ht="22.5" hidden="1">
      <c r="A202" s="65" t="s">
        <v>262</v>
      </c>
      <c r="B202" s="8" t="s">
        <v>50</v>
      </c>
      <c r="C202" s="28" t="s">
        <v>359</v>
      </c>
      <c r="D202" s="92">
        <f>ЦСР!E222</f>
        <v>0</v>
      </c>
      <c r="E202" s="92">
        <f>ЦСР!F222</f>
        <v>0</v>
      </c>
      <c r="F202" s="92">
        <f>ЦСР!G222</f>
        <v>0</v>
      </c>
      <c r="G202" s="92">
        <f>ЦСР!H222</f>
        <v>0</v>
      </c>
      <c r="H202" s="92">
        <f>ЦСР!I222</f>
        <v>0</v>
      </c>
      <c r="I202" s="18"/>
      <c r="J202" s="2"/>
    </row>
    <row r="203" spans="1:10" ht="33.75" hidden="1">
      <c r="A203" s="65" t="s">
        <v>328</v>
      </c>
      <c r="B203" s="8"/>
      <c r="C203" s="44" t="s">
        <v>329</v>
      </c>
      <c r="D203" s="92">
        <f>D204</f>
        <v>0</v>
      </c>
      <c r="E203" s="92">
        <f>E204</f>
        <v>0</v>
      </c>
      <c r="F203" s="92">
        <f>F204</f>
        <v>0</v>
      </c>
      <c r="G203" s="92">
        <f>G204</f>
        <v>0</v>
      </c>
      <c r="H203" s="92">
        <f>H204</f>
        <v>0</v>
      </c>
      <c r="I203" s="18"/>
      <c r="J203" s="2"/>
    </row>
    <row r="204" spans="1:10" ht="22.5" hidden="1">
      <c r="A204" s="65" t="s">
        <v>328</v>
      </c>
      <c r="B204" s="8" t="s">
        <v>50</v>
      </c>
      <c r="C204" s="28" t="s">
        <v>359</v>
      </c>
      <c r="D204" s="92">
        <f>ЦСР!E224</f>
        <v>0</v>
      </c>
      <c r="E204" s="92">
        <f>ЦСР!F224</f>
        <v>0</v>
      </c>
      <c r="F204" s="92">
        <f>ЦСР!G224</f>
        <v>0</v>
      </c>
      <c r="G204" s="92">
        <f>ЦСР!H224</f>
        <v>0</v>
      </c>
      <c r="H204" s="92">
        <f>ЦСР!I224</f>
        <v>0</v>
      </c>
      <c r="I204" s="18"/>
      <c r="J204" s="2"/>
    </row>
    <row r="205" spans="1:10" ht="22.5" hidden="1">
      <c r="A205" s="65" t="s">
        <v>335</v>
      </c>
      <c r="B205" s="8"/>
      <c r="C205" s="44" t="s">
        <v>337</v>
      </c>
      <c r="D205" s="92"/>
      <c r="E205" s="98"/>
      <c r="F205" s="98"/>
      <c r="G205" s="92"/>
      <c r="H205" s="92"/>
      <c r="I205" s="18"/>
      <c r="J205" s="2"/>
    </row>
    <row r="206" spans="1:10" ht="12.75" hidden="1">
      <c r="A206" s="65" t="s">
        <v>336</v>
      </c>
      <c r="B206" s="8"/>
      <c r="C206" s="27" t="s">
        <v>58</v>
      </c>
      <c r="D206" s="92"/>
      <c r="E206" s="98"/>
      <c r="F206" s="98"/>
      <c r="G206" s="92"/>
      <c r="H206" s="92"/>
      <c r="I206" s="18"/>
      <c r="J206" s="2"/>
    </row>
    <row r="207" spans="1:10" ht="22.5" hidden="1">
      <c r="A207" s="65" t="s">
        <v>336</v>
      </c>
      <c r="B207" s="8" t="s">
        <v>50</v>
      </c>
      <c r="C207" s="28" t="s">
        <v>51</v>
      </c>
      <c r="D207" s="92"/>
      <c r="E207" s="98"/>
      <c r="F207" s="98"/>
      <c r="G207" s="92"/>
      <c r="H207" s="92"/>
      <c r="I207" s="18"/>
      <c r="J207" s="2"/>
    </row>
    <row r="208" spans="1:10" ht="12.75" hidden="1">
      <c r="A208" s="65" t="s">
        <v>263</v>
      </c>
      <c r="B208" s="8"/>
      <c r="C208" s="54" t="s">
        <v>174</v>
      </c>
      <c r="D208" s="92">
        <f aca="true" t="shared" si="17" ref="D208:H209">D209</f>
        <v>0</v>
      </c>
      <c r="E208" s="92" t="e">
        <f t="shared" si="17"/>
        <v>#REF!</v>
      </c>
      <c r="F208" s="92" t="e">
        <f t="shared" si="17"/>
        <v>#REF!</v>
      </c>
      <c r="G208" s="92">
        <f t="shared" si="17"/>
        <v>0</v>
      </c>
      <c r="H208" s="92">
        <f t="shared" si="17"/>
        <v>0</v>
      </c>
      <c r="I208" s="18"/>
      <c r="J208" s="2"/>
    </row>
    <row r="209" spans="1:10" ht="12.75" hidden="1">
      <c r="A209" s="65" t="s">
        <v>264</v>
      </c>
      <c r="B209" s="8"/>
      <c r="C209" s="27" t="s">
        <v>186</v>
      </c>
      <c r="D209" s="92">
        <f t="shared" si="17"/>
        <v>0</v>
      </c>
      <c r="E209" s="92" t="e">
        <f t="shared" si="17"/>
        <v>#REF!</v>
      </c>
      <c r="F209" s="92" t="e">
        <f t="shared" si="17"/>
        <v>#REF!</v>
      </c>
      <c r="G209" s="92">
        <f t="shared" si="17"/>
        <v>0</v>
      </c>
      <c r="H209" s="92">
        <f t="shared" si="17"/>
        <v>0</v>
      </c>
      <c r="I209" s="18"/>
      <c r="J209" s="2"/>
    </row>
    <row r="210" spans="1:10" ht="12.75" hidden="1">
      <c r="A210" s="65" t="s">
        <v>265</v>
      </c>
      <c r="B210" s="8"/>
      <c r="C210" s="46" t="s">
        <v>298</v>
      </c>
      <c r="D210" s="92">
        <f>D211</f>
        <v>0</v>
      </c>
      <c r="E210" s="92" t="e">
        <f>E211</f>
        <v>#REF!</v>
      </c>
      <c r="F210" s="92" t="e">
        <f>F211</f>
        <v>#REF!</v>
      </c>
      <c r="G210" s="92">
        <f>G211</f>
        <v>0</v>
      </c>
      <c r="H210" s="92">
        <f>H211</f>
        <v>0</v>
      </c>
      <c r="I210" s="18"/>
      <c r="J210" s="2"/>
    </row>
    <row r="211" spans="1:10" ht="22.5" hidden="1">
      <c r="A211" s="65" t="s">
        <v>265</v>
      </c>
      <c r="B211" s="8" t="s">
        <v>69</v>
      </c>
      <c r="C211" s="27" t="s">
        <v>297</v>
      </c>
      <c r="D211" s="92">
        <f>ЦСР!E231</f>
        <v>0</v>
      </c>
      <c r="E211" s="92" t="e">
        <f>ЦСР!F231</f>
        <v>#REF!</v>
      </c>
      <c r="F211" s="92" t="e">
        <f>ЦСР!G231</f>
        <v>#REF!</v>
      </c>
      <c r="G211" s="92">
        <f>ЦСР!H231</f>
        <v>0</v>
      </c>
      <c r="H211" s="92">
        <f>ЦСР!I231</f>
        <v>0</v>
      </c>
      <c r="I211" s="18"/>
      <c r="J211" s="2"/>
    </row>
    <row r="212" spans="1:10" ht="22.5" hidden="1">
      <c r="A212" s="65" t="s">
        <v>266</v>
      </c>
      <c r="B212" s="8"/>
      <c r="C212" s="27" t="s">
        <v>178</v>
      </c>
      <c r="D212" s="92"/>
      <c r="E212" s="98"/>
      <c r="F212" s="98"/>
      <c r="G212" s="92"/>
      <c r="H212" s="92"/>
      <c r="I212" s="18"/>
      <c r="J212" s="2"/>
    </row>
    <row r="213" spans="1:10" ht="12.75" hidden="1">
      <c r="A213" s="65" t="s">
        <v>267</v>
      </c>
      <c r="B213" s="8"/>
      <c r="C213" s="27" t="s">
        <v>58</v>
      </c>
      <c r="D213" s="92"/>
      <c r="E213" s="98"/>
      <c r="F213" s="98"/>
      <c r="G213" s="92"/>
      <c r="H213" s="92"/>
      <c r="I213" s="18"/>
      <c r="J213" s="2"/>
    </row>
    <row r="214" spans="1:10" ht="22.5" hidden="1">
      <c r="A214" s="65" t="s">
        <v>267</v>
      </c>
      <c r="B214" s="8" t="s">
        <v>50</v>
      </c>
      <c r="C214" s="28" t="s">
        <v>51</v>
      </c>
      <c r="D214" s="92"/>
      <c r="E214" s="98"/>
      <c r="F214" s="98"/>
      <c r="G214" s="92"/>
      <c r="H214" s="92"/>
      <c r="I214" s="18"/>
      <c r="J214" s="2"/>
    </row>
    <row r="215" spans="1:10" ht="22.5" hidden="1">
      <c r="A215" s="65" t="s">
        <v>268</v>
      </c>
      <c r="B215" s="8"/>
      <c r="C215" s="27" t="s">
        <v>179</v>
      </c>
      <c r="D215" s="92"/>
      <c r="E215" s="98"/>
      <c r="F215" s="98"/>
      <c r="G215" s="92"/>
      <c r="H215" s="92"/>
      <c r="I215" s="18"/>
      <c r="J215" s="2"/>
    </row>
    <row r="216" spans="1:10" ht="12.75" hidden="1">
      <c r="A216" s="65" t="s">
        <v>269</v>
      </c>
      <c r="B216" s="8"/>
      <c r="C216" s="27" t="s">
        <v>58</v>
      </c>
      <c r="D216" s="92"/>
      <c r="E216" s="98"/>
      <c r="F216" s="98"/>
      <c r="G216" s="92"/>
      <c r="H216" s="92"/>
      <c r="I216" s="18"/>
      <c r="J216" s="2"/>
    </row>
    <row r="217" spans="1:10" ht="12.75" hidden="1">
      <c r="A217" s="65" t="s">
        <v>269</v>
      </c>
      <c r="B217" s="8" t="s">
        <v>69</v>
      </c>
      <c r="C217" s="27" t="s">
        <v>70</v>
      </c>
      <c r="D217" s="92"/>
      <c r="E217" s="98"/>
      <c r="F217" s="98"/>
      <c r="G217" s="92"/>
      <c r="H217" s="92"/>
      <c r="I217" s="18"/>
      <c r="J217" s="2"/>
    </row>
    <row r="218" spans="1:10" ht="22.5">
      <c r="A218" s="65" t="s">
        <v>270</v>
      </c>
      <c r="B218" s="8"/>
      <c r="C218" s="46" t="s">
        <v>275</v>
      </c>
      <c r="D218" s="92">
        <f>D222+D219+D225</f>
        <v>456.50000000000006</v>
      </c>
      <c r="E218" s="92">
        <f>E222+E219+E225</f>
        <v>0</v>
      </c>
      <c r="F218" s="92">
        <f>F222+F219+F225</f>
        <v>0</v>
      </c>
      <c r="G218" s="92">
        <f>G222+G219+G225</f>
        <v>0</v>
      </c>
      <c r="H218" s="92">
        <f>H222+H219+H225</f>
        <v>0</v>
      </c>
      <c r="I218" s="18"/>
      <c r="J218" s="2"/>
    </row>
    <row r="219" spans="1:10" ht="12.75" hidden="1">
      <c r="A219" s="65" t="s">
        <v>412</v>
      </c>
      <c r="B219" s="8"/>
      <c r="C219" s="27" t="s">
        <v>186</v>
      </c>
      <c r="D219" s="92">
        <f aca="true" t="shared" si="18" ref="D219:H220">D220</f>
        <v>0</v>
      </c>
      <c r="E219" s="92">
        <f t="shared" si="18"/>
        <v>0</v>
      </c>
      <c r="F219" s="92">
        <f t="shared" si="18"/>
        <v>0</v>
      </c>
      <c r="G219" s="92">
        <f t="shared" si="18"/>
        <v>0</v>
      </c>
      <c r="H219" s="92">
        <f t="shared" si="18"/>
        <v>0</v>
      </c>
      <c r="I219" s="18"/>
      <c r="J219" s="2"/>
    </row>
    <row r="220" spans="1:10" ht="22.5" hidden="1">
      <c r="A220" s="65" t="s">
        <v>413</v>
      </c>
      <c r="B220" s="8"/>
      <c r="C220" s="44" t="s">
        <v>414</v>
      </c>
      <c r="D220" s="92">
        <f t="shared" si="18"/>
        <v>0</v>
      </c>
      <c r="E220" s="92">
        <f t="shared" si="18"/>
        <v>0</v>
      </c>
      <c r="F220" s="92">
        <f t="shared" si="18"/>
        <v>0</v>
      </c>
      <c r="G220" s="92">
        <f t="shared" si="18"/>
        <v>0</v>
      </c>
      <c r="H220" s="92">
        <f t="shared" si="18"/>
        <v>0</v>
      </c>
      <c r="I220" s="18"/>
      <c r="J220" s="2"/>
    </row>
    <row r="221" spans="1:10" ht="22.5" hidden="1">
      <c r="A221" s="65" t="s">
        <v>413</v>
      </c>
      <c r="B221" s="8" t="s">
        <v>50</v>
      </c>
      <c r="C221" s="28" t="s">
        <v>51</v>
      </c>
      <c r="D221" s="92">
        <f>ЦСР!E241</f>
        <v>0</v>
      </c>
      <c r="E221" s="92">
        <f>ЦСР!F241</f>
        <v>0</v>
      </c>
      <c r="F221" s="92">
        <f>ЦСР!G241</f>
        <v>0</v>
      </c>
      <c r="G221" s="92">
        <f>ЦСР!H241</f>
        <v>0</v>
      </c>
      <c r="H221" s="92">
        <f>ЦСР!I241</f>
        <v>0</v>
      </c>
      <c r="I221" s="18"/>
      <c r="J221" s="2"/>
    </row>
    <row r="222" spans="1:10" ht="48.75" customHeight="1">
      <c r="A222" s="65" t="s">
        <v>357</v>
      </c>
      <c r="B222" s="8"/>
      <c r="C222" s="27" t="s">
        <v>350</v>
      </c>
      <c r="D222" s="92">
        <f aca="true" t="shared" si="19" ref="D222:H223">D223</f>
        <v>456.50000000000006</v>
      </c>
      <c r="E222" s="92">
        <f t="shared" si="19"/>
        <v>0</v>
      </c>
      <c r="F222" s="92">
        <f t="shared" si="19"/>
        <v>0</v>
      </c>
      <c r="G222" s="92">
        <f t="shared" si="19"/>
        <v>0</v>
      </c>
      <c r="H222" s="92">
        <f t="shared" si="19"/>
        <v>0</v>
      </c>
      <c r="I222" s="18"/>
      <c r="J222" s="2"/>
    </row>
    <row r="223" spans="1:10" ht="27.75" customHeight="1">
      <c r="A223" s="65" t="s">
        <v>358</v>
      </c>
      <c r="B223" s="8"/>
      <c r="C223" s="44" t="s">
        <v>351</v>
      </c>
      <c r="D223" s="92">
        <f t="shared" si="19"/>
        <v>456.50000000000006</v>
      </c>
      <c r="E223" s="92">
        <f t="shared" si="19"/>
        <v>0</v>
      </c>
      <c r="F223" s="92">
        <f t="shared" si="19"/>
        <v>0</v>
      </c>
      <c r="G223" s="92">
        <f t="shared" si="19"/>
        <v>0</v>
      </c>
      <c r="H223" s="92">
        <f t="shared" si="19"/>
        <v>0</v>
      </c>
      <c r="I223" s="18"/>
      <c r="J223" s="2"/>
    </row>
    <row r="224" spans="1:10" ht="22.5">
      <c r="A224" s="65" t="s">
        <v>358</v>
      </c>
      <c r="B224" s="8" t="s">
        <v>50</v>
      </c>
      <c r="C224" s="28" t="s">
        <v>359</v>
      </c>
      <c r="D224" s="92">
        <f>ЦСР!E244</f>
        <v>456.50000000000006</v>
      </c>
      <c r="E224" s="92">
        <f>ЦСР!F244</f>
        <v>0</v>
      </c>
      <c r="F224" s="92">
        <f>ЦСР!G244</f>
        <v>0</v>
      </c>
      <c r="G224" s="92">
        <f>ЦСР!H244</f>
        <v>0</v>
      </c>
      <c r="H224" s="92">
        <f>ЦСР!I244</f>
        <v>0</v>
      </c>
      <c r="I224" s="18"/>
      <c r="J224" s="2"/>
    </row>
    <row r="225" spans="1:10" ht="22.5" hidden="1">
      <c r="A225" s="65" t="s">
        <v>429</v>
      </c>
      <c r="B225" s="8"/>
      <c r="C225" s="27" t="s">
        <v>287</v>
      </c>
      <c r="D225" s="92">
        <f>D226+D228</f>
        <v>0</v>
      </c>
      <c r="E225" s="92">
        <f>E226+E228</f>
        <v>0</v>
      </c>
      <c r="F225" s="92">
        <f>F226+F228</f>
        <v>0</v>
      </c>
      <c r="G225" s="92">
        <f>G226+G228</f>
        <v>0</v>
      </c>
      <c r="H225" s="92">
        <f>H226+H228</f>
        <v>0</v>
      </c>
      <c r="I225" s="18"/>
      <c r="J225" s="2"/>
    </row>
    <row r="226" spans="1:10" ht="33.75" hidden="1">
      <c r="A226" s="65" t="s">
        <v>430</v>
      </c>
      <c r="B226" s="8"/>
      <c r="C226" s="44" t="s">
        <v>432</v>
      </c>
      <c r="D226" s="92">
        <f>D227</f>
        <v>0</v>
      </c>
      <c r="E226" s="92">
        <f>E227</f>
        <v>0</v>
      </c>
      <c r="F226" s="92">
        <f>F227</f>
        <v>0</v>
      </c>
      <c r="G226" s="92">
        <f>G227</f>
        <v>0</v>
      </c>
      <c r="H226" s="92">
        <f>H227</f>
        <v>0</v>
      </c>
      <c r="I226" s="18"/>
      <c r="J226" s="2"/>
    </row>
    <row r="227" spans="1:10" ht="22.5" hidden="1">
      <c r="A227" s="65" t="s">
        <v>430</v>
      </c>
      <c r="B227" s="8" t="s">
        <v>50</v>
      </c>
      <c r="C227" s="28" t="s">
        <v>359</v>
      </c>
      <c r="D227" s="92">
        <f>ЦСР!E247</f>
        <v>0</v>
      </c>
      <c r="E227" s="92">
        <f>ЦСР!F247</f>
        <v>0</v>
      </c>
      <c r="F227" s="92">
        <f>ЦСР!G247</f>
        <v>0</v>
      </c>
      <c r="G227" s="92">
        <f>ЦСР!H247</f>
        <v>0</v>
      </c>
      <c r="H227" s="92">
        <f>ЦСР!I247</f>
        <v>0</v>
      </c>
      <c r="I227" s="18"/>
      <c r="J227" s="2"/>
    </row>
    <row r="228" spans="1:10" ht="56.25" hidden="1">
      <c r="A228" s="65" t="s">
        <v>431</v>
      </c>
      <c r="B228" s="8"/>
      <c r="C228" s="44" t="s">
        <v>433</v>
      </c>
      <c r="D228" s="92">
        <f>D229</f>
        <v>0</v>
      </c>
      <c r="E228" s="92">
        <f>E229</f>
        <v>0</v>
      </c>
      <c r="F228" s="92">
        <f>F229</f>
        <v>0</v>
      </c>
      <c r="G228" s="92">
        <f>G229</f>
        <v>0</v>
      </c>
      <c r="H228" s="92">
        <f>H229</f>
        <v>0</v>
      </c>
      <c r="I228" s="18"/>
      <c r="J228" s="2"/>
    </row>
    <row r="229" spans="1:10" ht="22.5" hidden="1">
      <c r="A229" s="65" t="s">
        <v>431</v>
      </c>
      <c r="B229" s="8" t="s">
        <v>50</v>
      </c>
      <c r="C229" s="28" t="s">
        <v>359</v>
      </c>
      <c r="D229" s="92">
        <f>ЦСР!E249</f>
        <v>0</v>
      </c>
      <c r="E229" s="92">
        <f>ЦСР!F249</f>
        <v>0</v>
      </c>
      <c r="F229" s="92">
        <f>ЦСР!G249</f>
        <v>0</v>
      </c>
      <c r="G229" s="92">
        <f>ЦСР!H249</f>
        <v>0</v>
      </c>
      <c r="H229" s="92">
        <f>ЦСР!I249</f>
        <v>0</v>
      </c>
      <c r="I229" s="18"/>
      <c r="J229" s="2"/>
    </row>
    <row r="230" spans="1:10" ht="48.75" customHeight="1">
      <c r="A230" s="63" t="s">
        <v>320</v>
      </c>
      <c r="B230" s="35"/>
      <c r="C230" s="29" t="s">
        <v>402</v>
      </c>
      <c r="D230" s="93">
        <f aca="true" t="shared" si="20" ref="D230:H232">D231</f>
        <v>208</v>
      </c>
      <c r="E230" s="93">
        <f t="shared" si="20"/>
        <v>0</v>
      </c>
      <c r="F230" s="93">
        <f t="shared" si="20"/>
        <v>0</v>
      </c>
      <c r="G230" s="93">
        <f t="shared" si="20"/>
        <v>113.1</v>
      </c>
      <c r="H230" s="93">
        <f t="shared" si="20"/>
        <v>118.1</v>
      </c>
      <c r="I230" s="18"/>
      <c r="J230" s="2"/>
    </row>
    <row r="231" spans="1:10" ht="35.25" customHeight="1">
      <c r="A231" s="63" t="s">
        <v>321</v>
      </c>
      <c r="B231" s="35"/>
      <c r="C231" s="124" t="s">
        <v>403</v>
      </c>
      <c r="D231" s="93">
        <f>D232+D238</f>
        <v>208</v>
      </c>
      <c r="E231" s="93">
        <f>E232+E238</f>
        <v>0</v>
      </c>
      <c r="F231" s="93">
        <f>F232+F238</f>
        <v>0</v>
      </c>
      <c r="G231" s="93">
        <f>G232+G238</f>
        <v>113.1</v>
      </c>
      <c r="H231" s="93">
        <f>H232+H238</f>
        <v>118.1</v>
      </c>
      <c r="I231" s="18"/>
      <c r="J231" s="2"/>
    </row>
    <row r="232" spans="1:10" ht="26.25" customHeight="1">
      <c r="A232" s="64" t="s">
        <v>322</v>
      </c>
      <c r="B232" s="42"/>
      <c r="C232" s="27" t="s">
        <v>314</v>
      </c>
      <c r="D232" s="92">
        <f t="shared" si="20"/>
        <v>108</v>
      </c>
      <c r="E232" s="92">
        <f t="shared" si="20"/>
        <v>0</v>
      </c>
      <c r="F232" s="92">
        <f t="shared" si="20"/>
        <v>0</v>
      </c>
      <c r="G232" s="92">
        <f t="shared" si="20"/>
        <v>113.1</v>
      </c>
      <c r="H232" s="92">
        <f t="shared" si="20"/>
        <v>118.1</v>
      </c>
      <c r="I232" s="18"/>
      <c r="J232" s="2"/>
    </row>
    <row r="233" spans="1:10" ht="12.75">
      <c r="A233" s="64" t="s">
        <v>323</v>
      </c>
      <c r="B233" s="42"/>
      <c r="C233" s="27" t="s">
        <v>186</v>
      </c>
      <c r="D233" s="92">
        <f>D234+D236</f>
        <v>108</v>
      </c>
      <c r="E233" s="92">
        <f>E234+E236</f>
        <v>0</v>
      </c>
      <c r="F233" s="92">
        <f>F234+F236</f>
        <v>0</v>
      </c>
      <c r="G233" s="92">
        <f>G234+G236</f>
        <v>113.1</v>
      </c>
      <c r="H233" s="92">
        <f>H234+H236</f>
        <v>118.1</v>
      </c>
      <c r="I233" s="18"/>
      <c r="J233" s="2"/>
    </row>
    <row r="234" spans="1:10" ht="22.5" customHeight="1" hidden="1">
      <c r="A234" s="64" t="s">
        <v>324</v>
      </c>
      <c r="B234" s="42"/>
      <c r="C234" s="44" t="s">
        <v>315</v>
      </c>
      <c r="D234" s="92">
        <f>D235</f>
        <v>0</v>
      </c>
      <c r="E234" s="92">
        <f>E235</f>
        <v>0</v>
      </c>
      <c r="F234" s="92">
        <f>F235</f>
        <v>0</v>
      </c>
      <c r="G234" s="92">
        <f>G235</f>
        <v>0</v>
      </c>
      <c r="H234" s="92">
        <f>H235</f>
        <v>0</v>
      </c>
      <c r="I234" s="18"/>
      <c r="J234" s="2"/>
    </row>
    <row r="235" spans="1:10" ht="24" customHeight="1" hidden="1">
      <c r="A235" s="64" t="s">
        <v>324</v>
      </c>
      <c r="B235" s="42" t="s">
        <v>50</v>
      </c>
      <c r="C235" s="27" t="s">
        <v>51</v>
      </c>
      <c r="D235" s="92">
        <f>ЦСР!E198</f>
        <v>0</v>
      </c>
      <c r="E235" s="92">
        <f>ЦСР!F198</f>
        <v>0</v>
      </c>
      <c r="F235" s="92">
        <f>ЦСР!G198</f>
        <v>0</v>
      </c>
      <c r="G235" s="92">
        <f>ЦСР!H198</f>
        <v>0</v>
      </c>
      <c r="H235" s="92">
        <f>ЦСР!I198</f>
        <v>0</v>
      </c>
      <c r="I235" s="18"/>
      <c r="J235" s="2"/>
    </row>
    <row r="236" spans="1:10" ht="14.25" customHeight="1">
      <c r="A236" s="65" t="s">
        <v>326</v>
      </c>
      <c r="B236" s="8"/>
      <c r="C236" s="44" t="s">
        <v>393</v>
      </c>
      <c r="D236" s="92">
        <f>D237</f>
        <v>108</v>
      </c>
      <c r="E236" s="92">
        <f>E237</f>
        <v>0</v>
      </c>
      <c r="F236" s="92">
        <f>F237</f>
        <v>0</v>
      </c>
      <c r="G236" s="92">
        <f>G237</f>
        <v>113.1</v>
      </c>
      <c r="H236" s="92">
        <f>H237</f>
        <v>118.1</v>
      </c>
      <c r="I236" s="18"/>
      <c r="J236" s="2"/>
    </row>
    <row r="237" spans="1:10" ht="24" customHeight="1">
      <c r="A237" s="65" t="s">
        <v>326</v>
      </c>
      <c r="B237" s="8" t="s">
        <v>50</v>
      </c>
      <c r="C237" s="28" t="s">
        <v>51</v>
      </c>
      <c r="D237" s="92">
        <f>ЦСР!E200</f>
        <v>108</v>
      </c>
      <c r="E237" s="92">
        <f>ЦСР!F200</f>
        <v>0</v>
      </c>
      <c r="F237" s="92">
        <f>ЦСР!G200</f>
        <v>0</v>
      </c>
      <c r="G237" s="92">
        <f>ЦСР!H200</f>
        <v>113.1</v>
      </c>
      <c r="H237" s="92">
        <f>ЦСР!I200</f>
        <v>118.1</v>
      </c>
      <c r="I237" s="18"/>
      <c r="J237" s="2"/>
    </row>
    <row r="238" spans="1:10" ht="45.75" customHeight="1">
      <c r="A238" s="8" t="s">
        <v>478</v>
      </c>
      <c r="B238" s="8"/>
      <c r="C238" s="27" t="s">
        <v>479</v>
      </c>
      <c r="D238" s="92">
        <f aca="true" t="shared" si="21" ref="D238:H240">D239</f>
        <v>100</v>
      </c>
      <c r="E238" s="92">
        <f t="shared" si="21"/>
        <v>0</v>
      </c>
      <c r="F238" s="92">
        <f t="shared" si="21"/>
        <v>0</v>
      </c>
      <c r="G238" s="92">
        <f t="shared" si="21"/>
        <v>0</v>
      </c>
      <c r="H238" s="92">
        <f t="shared" si="21"/>
        <v>0</v>
      </c>
      <c r="I238" s="18"/>
      <c r="J238" s="2"/>
    </row>
    <row r="239" spans="1:10" ht="15" customHeight="1">
      <c r="A239" s="8" t="s">
        <v>480</v>
      </c>
      <c r="B239" s="8"/>
      <c r="C239" s="27" t="s">
        <v>186</v>
      </c>
      <c r="D239" s="92">
        <f t="shared" si="21"/>
        <v>100</v>
      </c>
      <c r="E239" s="92">
        <f t="shared" si="21"/>
        <v>0</v>
      </c>
      <c r="F239" s="92">
        <f t="shared" si="21"/>
        <v>0</v>
      </c>
      <c r="G239" s="92">
        <f t="shared" si="21"/>
        <v>0</v>
      </c>
      <c r="H239" s="92">
        <f t="shared" si="21"/>
        <v>0</v>
      </c>
      <c r="I239" s="18"/>
      <c r="J239" s="2"/>
    </row>
    <row r="240" spans="1:10" ht="15.75" customHeight="1">
      <c r="A240" s="8" t="s">
        <v>481</v>
      </c>
      <c r="B240" s="8"/>
      <c r="C240" s="44" t="s">
        <v>482</v>
      </c>
      <c r="D240" s="92">
        <f t="shared" si="21"/>
        <v>100</v>
      </c>
      <c r="E240" s="92">
        <f t="shared" si="21"/>
        <v>0</v>
      </c>
      <c r="F240" s="92">
        <f t="shared" si="21"/>
        <v>0</v>
      </c>
      <c r="G240" s="92">
        <f t="shared" si="21"/>
        <v>0</v>
      </c>
      <c r="H240" s="92">
        <f t="shared" si="21"/>
        <v>0</v>
      </c>
      <c r="I240" s="18"/>
      <c r="J240" s="2"/>
    </row>
    <row r="241" spans="1:10" ht="24" customHeight="1">
      <c r="A241" s="8" t="s">
        <v>481</v>
      </c>
      <c r="B241" s="8" t="s">
        <v>50</v>
      </c>
      <c r="C241" s="28" t="s">
        <v>51</v>
      </c>
      <c r="D241" s="92">
        <f>ЦСР!E204</f>
        <v>100</v>
      </c>
      <c r="E241" s="92">
        <f>ЦСР!F204</f>
        <v>0</v>
      </c>
      <c r="F241" s="92">
        <f>ЦСР!G204</f>
        <v>0</v>
      </c>
      <c r="G241" s="92">
        <f>ЦСР!H204</f>
        <v>0</v>
      </c>
      <c r="H241" s="92">
        <f>ЦСР!I204</f>
        <v>0</v>
      </c>
      <c r="I241" s="18"/>
      <c r="J241" s="2"/>
    </row>
    <row r="242" spans="1:10" ht="12.75">
      <c r="A242" s="63" t="s">
        <v>184</v>
      </c>
      <c r="B242" s="42"/>
      <c r="C242" s="29" t="s">
        <v>55</v>
      </c>
      <c r="D242" s="93">
        <f>D243+D250+D257</f>
        <v>6647.750000000001</v>
      </c>
      <c r="E242" s="93" t="e">
        <f>E243+E250+E257</f>
        <v>#REF!</v>
      </c>
      <c r="F242" s="93" t="e">
        <f>F243+F250+F257</f>
        <v>#REF!</v>
      </c>
      <c r="G242" s="93">
        <f>G243+G250+G257</f>
        <v>7691.85</v>
      </c>
      <c r="H242" s="93">
        <f>H243+H250+H257</f>
        <v>7715.250000000001</v>
      </c>
      <c r="I242" s="18"/>
      <c r="J242" s="2"/>
    </row>
    <row r="243" spans="1:10" ht="22.5">
      <c r="A243" s="62" t="s">
        <v>205</v>
      </c>
      <c r="B243" s="57"/>
      <c r="C243" s="29" t="s">
        <v>452</v>
      </c>
      <c r="D243" s="93">
        <f>D244+D247</f>
        <v>14.85</v>
      </c>
      <c r="E243" s="93" t="e">
        <f>E244+E247</f>
        <v>#REF!</v>
      </c>
      <c r="F243" s="93" t="e">
        <f>F244+F247</f>
        <v>#REF!</v>
      </c>
      <c r="G243" s="93">
        <f>G244+G247</f>
        <v>14.85</v>
      </c>
      <c r="H243" s="93">
        <f>H244+H247</f>
        <v>14.85</v>
      </c>
      <c r="I243" s="18"/>
      <c r="J243" s="2"/>
    </row>
    <row r="244" spans="1:10" ht="22.5">
      <c r="A244" s="65" t="s">
        <v>364</v>
      </c>
      <c r="B244" s="57"/>
      <c r="C244" s="44" t="s">
        <v>287</v>
      </c>
      <c r="D244" s="92">
        <f aca="true" t="shared" si="22" ref="D244:H245">D245</f>
        <v>0.15</v>
      </c>
      <c r="E244" s="92" t="e">
        <f t="shared" si="22"/>
        <v>#REF!</v>
      </c>
      <c r="F244" s="92" t="e">
        <f t="shared" si="22"/>
        <v>#REF!</v>
      </c>
      <c r="G244" s="92">
        <f t="shared" si="22"/>
        <v>0.15</v>
      </c>
      <c r="H244" s="92">
        <f t="shared" si="22"/>
        <v>0.15</v>
      </c>
      <c r="I244" s="18"/>
      <c r="J244" s="2"/>
    </row>
    <row r="245" spans="1:10" ht="45">
      <c r="A245" s="65" t="s">
        <v>386</v>
      </c>
      <c r="B245" s="57"/>
      <c r="C245" s="27" t="s">
        <v>360</v>
      </c>
      <c r="D245" s="92">
        <f t="shared" si="22"/>
        <v>0.15</v>
      </c>
      <c r="E245" s="92" t="e">
        <f t="shared" si="22"/>
        <v>#REF!</v>
      </c>
      <c r="F245" s="92" t="e">
        <f t="shared" si="22"/>
        <v>#REF!</v>
      </c>
      <c r="G245" s="92">
        <f t="shared" si="22"/>
        <v>0.15</v>
      </c>
      <c r="H245" s="92">
        <f t="shared" si="22"/>
        <v>0.15</v>
      </c>
      <c r="I245" s="18"/>
      <c r="J245" s="2"/>
    </row>
    <row r="246" spans="1:10" ht="22.5">
      <c r="A246" s="65" t="s">
        <v>386</v>
      </c>
      <c r="B246" s="15" t="s">
        <v>50</v>
      </c>
      <c r="C246" s="28" t="s">
        <v>359</v>
      </c>
      <c r="D246" s="92">
        <f>ЦСР!E75</f>
        <v>0.15</v>
      </c>
      <c r="E246" s="92" t="e">
        <f>ЦСР!F75</f>
        <v>#REF!</v>
      </c>
      <c r="F246" s="92" t="e">
        <f>ЦСР!G75</f>
        <v>#REF!</v>
      </c>
      <c r="G246" s="92">
        <f>ЦСР!H75</f>
        <v>0.15</v>
      </c>
      <c r="H246" s="92">
        <f>ЦСР!I75</f>
        <v>0.15</v>
      </c>
      <c r="I246" s="18"/>
      <c r="J246" s="2"/>
    </row>
    <row r="247" spans="1:10" ht="12.75">
      <c r="A247" s="65" t="s">
        <v>310</v>
      </c>
      <c r="B247" s="15"/>
      <c r="C247" s="27" t="s">
        <v>186</v>
      </c>
      <c r="D247" s="92">
        <f aca="true" t="shared" si="23" ref="D247:H248">D248</f>
        <v>14.7</v>
      </c>
      <c r="E247" s="92">
        <f t="shared" si="23"/>
        <v>0</v>
      </c>
      <c r="F247" s="92">
        <f t="shared" si="23"/>
        <v>0</v>
      </c>
      <c r="G247" s="92">
        <f t="shared" si="23"/>
        <v>14.7</v>
      </c>
      <c r="H247" s="92">
        <f t="shared" si="23"/>
        <v>14.7</v>
      </c>
      <c r="I247" s="18"/>
      <c r="J247" s="2"/>
    </row>
    <row r="248" spans="1:10" ht="12.75">
      <c r="A248" s="65" t="s">
        <v>311</v>
      </c>
      <c r="B248" s="15"/>
      <c r="C248" s="28" t="s">
        <v>312</v>
      </c>
      <c r="D248" s="92">
        <f t="shared" si="23"/>
        <v>14.7</v>
      </c>
      <c r="E248" s="92">
        <f t="shared" si="23"/>
        <v>0</v>
      </c>
      <c r="F248" s="92">
        <f t="shared" si="23"/>
        <v>0</v>
      </c>
      <c r="G248" s="92">
        <f t="shared" si="23"/>
        <v>14.7</v>
      </c>
      <c r="H248" s="92">
        <f t="shared" si="23"/>
        <v>14.7</v>
      </c>
      <c r="I248" s="18"/>
      <c r="J248" s="2"/>
    </row>
    <row r="249" spans="1:10" ht="12.75">
      <c r="A249" s="65" t="s">
        <v>311</v>
      </c>
      <c r="B249" s="15" t="s">
        <v>53</v>
      </c>
      <c r="C249" s="28" t="s">
        <v>54</v>
      </c>
      <c r="D249" s="92">
        <f>ЦСР!E78</f>
        <v>14.7</v>
      </c>
      <c r="E249" s="92">
        <f>ЦСР!F78</f>
        <v>0</v>
      </c>
      <c r="F249" s="92">
        <f>ЦСР!G78</f>
        <v>0</v>
      </c>
      <c r="G249" s="92">
        <f>ЦСР!H78</f>
        <v>14.7</v>
      </c>
      <c r="H249" s="92">
        <f>ЦСР!I78</f>
        <v>14.7</v>
      </c>
      <c r="I249" s="18"/>
      <c r="J249" s="2"/>
    </row>
    <row r="250" spans="1:10" ht="32.25">
      <c r="A250" s="62" t="s">
        <v>294</v>
      </c>
      <c r="B250" s="14"/>
      <c r="C250" s="124" t="s">
        <v>295</v>
      </c>
      <c r="D250" s="93">
        <f>D251</f>
        <v>6417.3</v>
      </c>
      <c r="E250" s="93">
        <f>E251</f>
        <v>0</v>
      </c>
      <c r="F250" s="93">
        <f>F251</f>
        <v>0</v>
      </c>
      <c r="G250" s="93">
        <f>G251</f>
        <v>7461.4</v>
      </c>
      <c r="H250" s="93">
        <f>H251</f>
        <v>7484.8</v>
      </c>
      <c r="I250" s="18"/>
      <c r="J250" s="2"/>
    </row>
    <row r="251" spans="1:10" ht="12.75">
      <c r="A251" s="65" t="s">
        <v>294</v>
      </c>
      <c r="B251" s="8"/>
      <c r="C251" s="44" t="s">
        <v>206</v>
      </c>
      <c r="D251" s="92">
        <f>D252+D255</f>
        <v>6417.3</v>
      </c>
      <c r="E251" s="92">
        <f>E252+E255</f>
        <v>0</v>
      </c>
      <c r="F251" s="92">
        <f>F252+F255</f>
        <v>0</v>
      </c>
      <c r="G251" s="92">
        <f>G252+G255</f>
        <v>7461.4</v>
      </c>
      <c r="H251" s="92">
        <f>H252+H255</f>
        <v>7484.8</v>
      </c>
      <c r="I251" s="18"/>
      <c r="J251" s="2"/>
    </row>
    <row r="252" spans="1:10" ht="12.75">
      <c r="A252" s="65" t="s">
        <v>296</v>
      </c>
      <c r="B252" s="8"/>
      <c r="C252" s="27" t="s">
        <v>186</v>
      </c>
      <c r="D252" s="129">
        <f aca="true" t="shared" si="24" ref="D252:H253">D253</f>
        <v>1000</v>
      </c>
      <c r="E252" s="129">
        <f t="shared" si="24"/>
        <v>0</v>
      </c>
      <c r="F252" s="129">
        <f t="shared" si="24"/>
        <v>0</v>
      </c>
      <c r="G252" s="129">
        <f t="shared" si="24"/>
        <v>800</v>
      </c>
      <c r="H252" s="129">
        <f t="shared" si="24"/>
        <v>800</v>
      </c>
      <c r="I252" s="18"/>
      <c r="J252" s="2"/>
    </row>
    <row r="253" spans="1:10" ht="45">
      <c r="A253" s="65" t="s">
        <v>448</v>
      </c>
      <c r="B253" s="8"/>
      <c r="C253" s="44" t="s">
        <v>449</v>
      </c>
      <c r="D253" s="129">
        <f t="shared" si="24"/>
        <v>1000</v>
      </c>
      <c r="E253" s="129">
        <f t="shared" si="24"/>
        <v>0</v>
      </c>
      <c r="F253" s="129">
        <f t="shared" si="24"/>
        <v>0</v>
      </c>
      <c r="G253" s="129">
        <f t="shared" si="24"/>
        <v>800</v>
      </c>
      <c r="H253" s="129">
        <f t="shared" si="24"/>
        <v>800</v>
      </c>
      <c r="I253" s="18"/>
      <c r="J253" s="2"/>
    </row>
    <row r="254" spans="1:10" ht="12.75">
      <c r="A254" s="65" t="s">
        <v>448</v>
      </c>
      <c r="B254" s="8" t="s">
        <v>8</v>
      </c>
      <c r="C254" s="174" t="s">
        <v>9</v>
      </c>
      <c r="D254" s="92">
        <f>ЦСР!E363</f>
        <v>1000</v>
      </c>
      <c r="E254" s="92">
        <f>ЦСР!F363</f>
        <v>0</v>
      </c>
      <c r="F254" s="92">
        <f>ЦСР!G363</f>
        <v>0</v>
      </c>
      <c r="G254" s="92">
        <f>ЦСР!H363</f>
        <v>800</v>
      </c>
      <c r="H254" s="92">
        <f>ЦСР!I363</f>
        <v>800</v>
      </c>
      <c r="I254" s="18"/>
      <c r="J254" s="2"/>
    </row>
    <row r="255" spans="1:10" ht="78.75">
      <c r="A255" s="65" t="s">
        <v>470</v>
      </c>
      <c r="B255" s="8"/>
      <c r="C255" s="44" t="s">
        <v>462</v>
      </c>
      <c r="D255" s="92">
        <f>D256</f>
        <v>5417.3</v>
      </c>
      <c r="E255" s="92">
        <f>E256</f>
        <v>0</v>
      </c>
      <c r="F255" s="92">
        <f>F256</f>
        <v>0</v>
      </c>
      <c r="G255" s="92">
        <f>G256</f>
        <v>6661.4</v>
      </c>
      <c r="H255" s="92">
        <f>H256</f>
        <v>6684.8</v>
      </c>
      <c r="I255" s="18"/>
      <c r="J255" s="2"/>
    </row>
    <row r="256" spans="1:10" ht="12.75">
      <c r="A256" s="65" t="s">
        <v>470</v>
      </c>
      <c r="B256" s="8" t="s">
        <v>8</v>
      </c>
      <c r="C256" s="28" t="s">
        <v>9</v>
      </c>
      <c r="D256" s="92">
        <f>ЦСР!E165</f>
        <v>5417.3</v>
      </c>
      <c r="E256" s="92">
        <f>ЦСР!F165</f>
        <v>0</v>
      </c>
      <c r="F256" s="92">
        <f>ЦСР!G165</f>
        <v>0</v>
      </c>
      <c r="G256" s="92">
        <f>ЦСР!H165</f>
        <v>6661.4</v>
      </c>
      <c r="H256" s="92">
        <f>ЦСР!I165</f>
        <v>6684.8</v>
      </c>
      <c r="I256" s="18"/>
      <c r="J256" s="2"/>
    </row>
    <row r="257" spans="1:8" ht="12.75">
      <c r="A257" s="62" t="s">
        <v>183</v>
      </c>
      <c r="B257" s="127"/>
      <c r="C257" s="29" t="s">
        <v>483</v>
      </c>
      <c r="D257" s="132">
        <f aca="true" t="shared" si="25" ref="D257:H259">D258</f>
        <v>215.6</v>
      </c>
      <c r="E257" s="132">
        <f t="shared" si="25"/>
        <v>0</v>
      </c>
      <c r="F257" s="132">
        <f t="shared" si="25"/>
        <v>0</v>
      </c>
      <c r="G257" s="132">
        <f t="shared" si="25"/>
        <v>215.6</v>
      </c>
      <c r="H257" s="132">
        <f t="shared" si="25"/>
        <v>215.6</v>
      </c>
    </row>
    <row r="258" spans="1:8" ht="12.75">
      <c r="A258" s="65" t="s">
        <v>185</v>
      </c>
      <c r="B258" s="127"/>
      <c r="C258" s="28" t="s">
        <v>186</v>
      </c>
      <c r="D258" s="130">
        <f t="shared" si="25"/>
        <v>215.6</v>
      </c>
      <c r="E258" s="130">
        <f t="shared" si="25"/>
        <v>0</v>
      </c>
      <c r="F258" s="130">
        <f t="shared" si="25"/>
        <v>0</v>
      </c>
      <c r="G258" s="130">
        <f t="shared" si="25"/>
        <v>215.6</v>
      </c>
      <c r="H258" s="130">
        <f t="shared" si="25"/>
        <v>215.6</v>
      </c>
    </row>
    <row r="259" spans="1:8" ht="22.5">
      <c r="A259" s="64" t="s">
        <v>450</v>
      </c>
      <c r="B259" s="8"/>
      <c r="C259" s="44" t="s">
        <v>451</v>
      </c>
      <c r="D259" s="176">
        <f t="shared" si="25"/>
        <v>215.6</v>
      </c>
      <c r="E259" s="176">
        <f t="shared" si="25"/>
        <v>0</v>
      </c>
      <c r="F259" s="176">
        <f t="shared" si="25"/>
        <v>0</v>
      </c>
      <c r="G259" s="176">
        <f t="shared" si="25"/>
        <v>215.6</v>
      </c>
      <c r="H259" s="176">
        <f t="shared" si="25"/>
        <v>215.6</v>
      </c>
    </row>
    <row r="260" spans="1:8" ht="30.75" customHeight="1" thickBot="1">
      <c r="A260" s="66" t="s">
        <v>450</v>
      </c>
      <c r="B260" s="230" t="s">
        <v>50</v>
      </c>
      <c r="C260" s="231" t="s">
        <v>359</v>
      </c>
      <c r="D260" s="131">
        <f>ЦСР!E24</f>
        <v>215.6</v>
      </c>
      <c r="E260" s="131">
        <f>ЦСР!F24</f>
        <v>0</v>
      </c>
      <c r="F260" s="131">
        <f>ЦСР!G24</f>
        <v>0</v>
      </c>
      <c r="G260" s="131">
        <f>ЦСР!H24</f>
        <v>215.6</v>
      </c>
      <c r="H260" s="131">
        <f>ЦСР!I24</f>
        <v>215.6</v>
      </c>
    </row>
    <row r="261" spans="1:8" ht="13.5" hidden="1" thickBot="1">
      <c r="A261" s="156" t="s">
        <v>185</v>
      </c>
      <c r="B261" s="157" t="s">
        <v>53</v>
      </c>
      <c r="C261" s="158" t="s">
        <v>54</v>
      </c>
      <c r="D261" s="159">
        <f>ЦСР!E25</f>
        <v>215.6</v>
      </c>
      <c r="E261" s="159">
        <f>ЦСР!F25</f>
        <v>0</v>
      </c>
      <c r="F261" s="159">
        <f>ЦСР!G25</f>
        <v>0</v>
      </c>
      <c r="G261" s="159">
        <f>ЦСР!H25</f>
        <v>215.6</v>
      </c>
      <c r="H261" s="159">
        <f>ЦСР!I25</f>
        <v>215.6</v>
      </c>
    </row>
  </sheetData>
  <sheetProtection/>
  <mergeCells count="20">
    <mergeCell ref="C6:H6"/>
    <mergeCell ref="A14:A17"/>
    <mergeCell ref="B14:B17"/>
    <mergeCell ref="C14:C17"/>
    <mergeCell ref="E15:F15"/>
    <mergeCell ref="D14:H14"/>
    <mergeCell ref="D15:D17"/>
    <mergeCell ref="G15:H16"/>
    <mergeCell ref="E16:E17"/>
    <mergeCell ref="F16:F17"/>
    <mergeCell ref="A11:H12"/>
    <mergeCell ref="C9:H9"/>
    <mergeCell ref="C1:H1"/>
    <mergeCell ref="C7:H7"/>
    <mergeCell ref="C8:H8"/>
    <mergeCell ref="C10:D10"/>
    <mergeCell ref="C2:H2"/>
    <mergeCell ref="C3:H3"/>
    <mergeCell ref="C4:H4"/>
    <mergeCell ref="C5:H5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2020-02-27T06:52:48Z</cp:lastPrinted>
  <dcterms:created xsi:type="dcterms:W3CDTF">2007-02-21T13:25:28Z</dcterms:created>
  <dcterms:modified xsi:type="dcterms:W3CDTF">2020-03-10T08:49:46Z</dcterms:modified>
  <cp:category/>
  <cp:version/>
  <cp:contentType/>
  <cp:contentStatus/>
</cp:coreProperties>
</file>