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4820" windowHeight="8415" activeTab="1"/>
  </bookViews>
  <sheets>
    <sheet name="Прил.№3" sheetId="1" r:id="rId1"/>
    <sheet name="Прил.№5" sheetId="2" r:id="rId2"/>
    <sheet name="Прил.№ 4" sheetId="3" r:id="rId3"/>
    <sheet name="Прил.№6" sheetId="4" r:id="rId4"/>
  </sheets>
  <definedNames>
    <definedName name="Z_14AD8FCF_7334_43A2_9239_A6ECB2F89C3B_.wvu.PrintArea" localSheetId="1" hidden="1">'Прил.№5'!$A$1:$F$712</definedName>
    <definedName name="Z_14AD8FCF_7334_43A2_9239_A6ECB2F89C3B_.wvu.PrintArea" localSheetId="3" hidden="1">'Прил.№6'!$C$1:$E$86</definedName>
    <definedName name="Z_14AD8FCF_7334_43A2_9239_A6ECB2F89C3B_.wvu.Rows" localSheetId="2" hidden="1">'Прил.№ 4'!#REF!,'Прил.№ 4'!#REF!,'Прил.№ 4'!#REF!</definedName>
    <definedName name="Z_14AD8FCF_7334_43A2_9239_A6ECB2F89C3B_.wvu.Rows" localSheetId="1" hidden="1">'Прил.№5'!#REF!,'Прил.№5'!#REF!,'Прил.№5'!#REF!</definedName>
    <definedName name="Z_14AD8FCF_7334_43A2_9239_A6ECB2F89C3B_.wvu.Rows" localSheetId="3" hidden="1">'Прил.№6'!#REF!,'Прил.№6'!#REF!,'Прил.№6'!#REF!</definedName>
    <definedName name="Z_29F0C16F_5A1C_4BDE_9BC7_F9666AFF6794_.wvu.PrintArea" localSheetId="1" hidden="1">'Прил.№5'!$A$1:$F$712</definedName>
    <definedName name="Z_29F0C16F_5A1C_4BDE_9BC7_F9666AFF6794_.wvu.PrintArea" localSheetId="3" hidden="1">'Прил.№6'!$C$1:$E$86</definedName>
    <definedName name="Z_914D5C34_A9E1_4BC9_81CB_5821B555B198_.wvu.PrintArea" localSheetId="1" hidden="1">'Прил.№5'!$A$1:$F$712</definedName>
    <definedName name="Z_914D5C34_A9E1_4BC9_81CB_5821B555B198_.wvu.PrintArea" localSheetId="3" hidden="1">'Прил.№6'!$C$1:$E$86</definedName>
    <definedName name="Z_A7495148_6FB8_4214_86DC_6F170FA3B179_.wvu.PrintArea" localSheetId="2" hidden="1">'Прил.№ 4'!$A$1:$E$678</definedName>
    <definedName name="Z_A7495148_6FB8_4214_86DC_6F170FA3B179_.wvu.PrintArea" localSheetId="1" hidden="1">'Прил.№5'!$A$1:$F$712</definedName>
    <definedName name="Z_A7495148_6FB8_4214_86DC_6F170FA3B179_.wvu.PrintArea" localSheetId="3" hidden="1">'Прил.№6'!$C$1:$E$86</definedName>
    <definedName name="Z_A7495148_6FB8_4214_86DC_6F170FA3B179_.wvu.Rows" localSheetId="2" hidden="1">'Прил.№ 4'!#REF!,'Прил.№ 4'!$79:$79,'Прил.№ 4'!#REF!,'Прил.№ 4'!$334:$334,'Прил.№ 4'!#REF!,'Прил.№ 4'!$362:$362,'Прил.№ 4'!#REF!,'Прил.№ 4'!#REF!,'Прил.№ 4'!#REF!,'Прил.№ 4'!#REF!,'Прил.№ 4'!#REF!,'Прил.№ 4'!#REF!,'Прил.№ 4'!#REF!,'Прил.№ 4'!#REF!</definedName>
    <definedName name="Z_A7495148_6FB8_4214_86DC_6F170FA3B179_.wvu.Rows" localSheetId="0" hidden="1">'Прил.№3'!#REF!</definedName>
    <definedName name="Z_A7495148_6FB8_4214_86DC_6F170FA3B179_.wvu.Rows" localSheetId="1" hidden="1">'Прил.№5'!#REF!,'Прил.№5'!$329:$329,'Прил.№5'!#REF!,'Прил.№5'!#REF!,'Прил.№5'!#REF!,'Прил.№5'!#REF!,'Прил.№5'!#REF!,'Прил.№5'!$594:$596,'Прил.№5'!$620:$620,'Прил.№5'!#REF!,'Прил.№5'!$638:$638,'Прил.№5'!#REF!,'Прил.№5'!#REF!,'Прил.№5'!#REF!</definedName>
    <definedName name="Z_A7495148_6FB8_4214_86DC_6F170FA3B179_.wvu.Rows" localSheetId="3" hidden="1">'Прил.№6'!#REF!,'Прил.№6'!#REF!,'Прил.№6'!#REF!,'Прил.№6'!#REF!,'Прил.№6'!#REF!,'Прил.№6'!#REF!,'Прил.№6'!#REF!,'Прил.№6'!#REF!,'Прил.№6'!$79:$79,'Прил.№6'!#REF!,'Прил.№6'!#REF!,'Прил.№6'!#REF!,'Прил.№6'!#REF!,'Прил.№6'!#REF!</definedName>
    <definedName name="Z_BAB4E2D0_5AB7_4398_93CD_69EB9BB2D057_.wvu.PrintArea" localSheetId="2" hidden="1">'Прил.№ 4'!$A$1:$E$678</definedName>
    <definedName name="Z_BAB4E2D0_5AB7_4398_93CD_69EB9BB2D057_.wvu.PrintArea" localSheetId="1" hidden="1">'Прил.№5'!$A$1:$F$712</definedName>
    <definedName name="Z_BAB4E2D0_5AB7_4398_93CD_69EB9BB2D057_.wvu.PrintArea" localSheetId="3" hidden="1">'Прил.№6'!$C$1:$E$86</definedName>
    <definedName name="Z_BAB4E2D0_5AB7_4398_93CD_69EB9BB2D057_.wvu.Rows" localSheetId="2" hidden="1">'Прил.№ 4'!#REF!,'Прил.№ 4'!$79:$79,'Прил.№ 4'!#REF!,'Прил.№ 4'!$334:$334,'Прил.№ 4'!#REF!,'Прил.№ 4'!$362:$362,'Прил.№ 4'!#REF!,'Прил.№ 4'!#REF!,'Прил.№ 4'!#REF!,'Прил.№ 4'!#REF!,'Прил.№ 4'!#REF!,'Прил.№ 4'!#REF!,'Прил.№ 4'!#REF!,'Прил.№ 4'!#REF!</definedName>
    <definedName name="Z_BAB4E2D0_5AB7_4398_93CD_69EB9BB2D057_.wvu.Rows" localSheetId="1" hidden="1">'Прил.№5'!#REF!,'Прил.№5'!$329:$329,'Прил.№5'!#REF!,'Прил.№5'!#REF!,'Прил.№5'!#REF!,'Прил.№5'!#REF!,'Прил.№5'!#REF!,'Прил.№5'!$594:$596,'Прил.№5'!$620:$620,'Прил.№5'!#REF!,'Прил.№5'!$638:$638,'Прил.№5'!#REF!,'Прил.№5'!#REF!,'Прил.№5'!#REF!</definedName>
    <definedName name="Z_BAB4E2D0_5AB7_4398_93CD_69EB9BB2D057_.wvu.Rows" localSheetId="3" hidden="1">'Прил.№6'!#REF!,'Прил.№6'!#REF!,'Прил.№6'!#REF!,'Прил.№6'!#REF!,'Прил.№6'!#REF!,'Прил.№6'!#REF!,'Прил.№6'!#REF!,'Прил.№6'!#REF!,'Прил.№6'!$79:$79,'Прил.№6'!#REF!,'Прил.№6'!#REF!,'Прил.№6'!#REF!,'Прил.№6'!#REF!,'Прил.№6'!#REF!</definedName>
    <definedName name="_xlnm.Print_Area" localSheetId="2">'Прил.№ 4'!$A$1:$G$678</definedName>
    <definedName name="_xlnm.Print_Area" localSheetId="1">'Прил.№5'!$A$1:$H$712</definedName>
    <definedName name="_xlnm.Print_Area" localSheetId="3">'Прил.№6'!$A$1:$G$97</definedName>
  </definedNames>
  <calcPr fullCalcOnLoad="1"/>
</workbook>
</file>

<file path=xl/sharedStrings.xml><?xml version="1.0" encoding="utf-8"?>
<sst xmlns="http://schemas.openxmlformats.org/spreadsheetml/2006/main" count="5077" uniqueCount="790">
  <si>
    <t>011042001Б</t>
  </si>
  <si>
    <t>расходы на уплату взносов в Ассоциацию муниципальных образований</t>
  </si>
  <si>
    <t>Национальная  экономика</t>
  </si>
  <si>
    <t>Сельское хозяйство и рыболовство</t>
  </si>
  <si>
    <t>Транспорт</t>
  </si>
  <si>
    <t>Другие вопросы в области национальной экономики</t>
  </si>
  <si>
    <t>0700</t>
  </si>
  <si>
    <t>Образование</t>
  </si>
  <si>
    <t>0707</t>
  </si>
  <si>
    <t>0709</t>
  </si>
  <si>
    <t>Другие вопросы в области образования</t>
  </si>
  <si>
    <t>0800</t>
  </si>
  <si>
    <t>0804</t>
  </si>
  <si>
    <t>1000</t>
  </si>
  <si>
    <t>Социальная политика</t>
  </si>
  <si>
    <t>1001</t>
  </si>
  <si>
    <t>Пенсионное обеспечение</t>
  </si>
  <si>
    <t>1003</t>
  </si>
  <si>
    <t>Социальное обеспечение населения</t>
  </si>
  <si>
    <t>542</t>
  </si>
  <si>
    <t>556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</si>
  <si>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</si>
  <si>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Молодежная политика</t>
  </si>
  <si>
    <t>Культура, кинематография</t>
  </si>
  <si>
    <t xml:space="preserve">Молодежная политика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</si>
  <si>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</si>
  <si>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</si>
  <si>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2017 год</t>
  </si>
  <si>
    <t>2018 год</t>
  </si>
  <si>
    <t>2019 год</t>
  </si>
  <si>
    <t>погашение кредиторской задолженности прошлых лет МКУК "Максатихинский краеведческих музей"</t>
  </si>
  <si>
    <t>1130120810</t>
  </si>
  <si>
    <t>113012081Д</t>
  </si>
  <si>
    <t>Субсидии муниципальным учреждениям на оказание государственных услуг (выполнения работ) в рамках муниципального задания за счет средств межбюджетных трансфертов, передаваемых из бюджетов поселений на исполнение полномочий</t>
  </si>
  <si>
    <t>оказание муниципальной услуги для занятия творческой деятельностью на непрофесиональной основе в районном доме культуры  за счет средств межбюджетных трансфертов, передаваемых из бюджетов поселений на исполнение полномочий</t>
  </si>
  <si>
    <t>оказание муниципальной услуги для занятия творческой деятельностью на непрофесиональной основе в сельских учреждениях культуры за счет средств межбюджетных трансфетров, передаваемых из бюджетов поселений на исполнение полномочий</t>
  </si>
  <si>
    <t>расходы на обеспечение выполнения функций муниципальных казенных учреждений за счет средств межбюджетных трансфертов, передаваемых из бюджетов поселений на исполнение полномочий</t>
  </si>
  <si>
    <t>оказание муниципальной услуги библиотечного обслуживания населения за счет средств межбюджетных трансфертов, передаваемых из бюджетов поселений на исполнение полномочий</t>
  </si>
  <si>
    <t xml:space="preserve">Субсидии муниципальным учреждениям на оказание государственных услуг (выполнения работ) в рамках муниципального задания </t>
  </si>
  <si>
    <t>Выполнение работ по содержанию дорог регионального и межмуниципального, местного значения (зимнее и летнее содержание) за счет средств межбюджетных трансфертов, передаваемых из бюджетов поселений на исполнение полномочий</t>
  </si>
  <si>
    <t>Расходы на содержание Финансового управления администрации Максатихинского района за счет средств межбюджетных трансфертов, передаваемых из бюджетов поселений на исполнение полномочий</t>
  </si>
  <si>
    <t>Распределение бюджетных ассигнований местного бюджета по разделам и подразделам  классификации  расходов бюджетов  на 2017 год  и на плановый период 2018 и 2019 годов</t>
  </si>
  <si>
    <t>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местного бюджета на 2017 год и на плановый период 2018 и 2019 года</t>
  </si>
  <si>
    <t>Распределение бюджетных ассигнований местного бюджета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2017 год и на плановый период 2018 и 2019 годов</t>
  </si>
  <si>
    <t>Ведомственная структура расходов местного бюджета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2017 год и на плановый период 2018 и 2019 годов</t>
  </si>
  <si>
    <t>МП "Муниципальное управление на территории Максатихинского района на 2017-2021 года"</t>
  </si>
  <si>
    <t>Развитие средств массовой информации муниципального образования "Максатихинский район" Тверской области на 2017-2021 годы</t>
  </si>
  <si>
    <t>МП "Сельское хозяйство Максатихинского района на 2017-2021 годы"</t>
  </si>
  <si>
    <t>МП "Молодежная политика в Максатихинском районе на 2017-2021 годы"</t>
  </si>
  <si>
    <t>МП "Социальная поддержка и защита населения Максатихинского района на 2017-2021 годы"</t>
  </si>
  <si>
    <t>МП "Развитие физической культуры и спорта на территории Максатихинского района в 2017-2021 годах"</t>
  </si>
  <si>
    <t>МП "Управление муниципальным имуществом муниципального образования "Максатихинский район" Тверской области в 2017-2021 годах"</t>
  </si>
  <si>
    <t>МП "Развитие отрасли культура Максатихинского района Тверской области на 2017-2021 годы"</t>
  </si>
  <si>
    <t>МП "Развитие системы дошкольного, общего и дополнительного образования муниципального образования "Максатихинский район" на 2017-2021 годы"</t>
  </si>
  <si>
    <t>МП "Управление муниципальными финансами и совершенствование налоговой политики в Максатихинском районе на 2017-2021 годы"</t>
  </si>
  <si>
    <t>Создание условий для эффективного функционирования системы исполнительных органов местного самоуправления Максатихинского района на 2017-2021 гг</t>
  </si>
  <si>
    <t>МП "Сельское хозяйство Максатихинского района на 2017-2021годы"</t>
  </si>
  <si>
    <t>МП "Молодежная политика в Максатихинском районе в 2017-2021 годах"</t>
  </si>
  <si>
    <t>МП "Развитие системы дошкольного, общего и дополнительного образования муниципального образования "Максатихинский район" на 2017-2021годы"</t>
  </si>
  <si>
    <t>0702</t>
  </si>
  <si>
    <t>Общее образование</t>
  </si>
  <si>
    <t>0801</t>
  </si>
  <si>
    <t>Культура</t>
  </si>
  <si>
    <t>575</t>
  </si>
  <si>
    <t>0701</t>
  </si>
  <si>
    <t>Дошкольное образование</t>
  </si>
  <si>
    <t>0106</t>
  </si>
  <si>
    <t>предоставление субсидии на иные цели бюджетным учреждениям в части оплаты кредиторской задолженности прошлых лет</t>
  </si>
  <si>
    <t>Обслуживание государственного и муниципального долга</t>
  </si>
  <si>
    <t>0705</t>
  </si>
  <si>
    <t>Администрация Максатихинского района Тверской области</t>
  </si>
  <si>
    <t>Всего</t>
  </si>
  <si>
    <t>Резервные фонды органов местного самоуправления</t>
  </si>
  <si>
    <t>Национальная экономика</t>
  </si>
  <si>
    <t>Функционирование высшего должностного лица субъекта Российской Федерации и муниципального образования</t>
  </si>
  <si>
    <t>Творческое развитие, профессиональная ориентация, освоение трудовых навыков детьми и подростками</t>
  </si>
  <si>
    <t>0111</t>
  </si>
  <si>
    <t>0412</t>
  </si>
  <si>
    <t>Физическая культура и спорт</t>
  </si>
  <si>
    <t>503</t>
  </si>
  <si>
    <t>Обеспечение деятельности  финансовых, налоговых и таможенных органов и органов финансового (финансово-бюджетного) надзора</t>
  </si>
  <si>
    <t>0113</t>
  </si>
  <si>
    <t>Защита населения и территории от чрезвычайных ситуаций природного и техногенного характера, гражданская оборона</t>
  </si>
  <si>
    <t>1200</t>
  </si>
  <si>
    <t>Средства массовой информации</t>
  </si>
  <si>
    <t>1100</t>
  </si>
  <si>
    <t>Другие вопросы в области культуры, кинематографии</t>
  </si>
  <si>
    <t>Профессиональная подготовка, переподготовка и повышение квалификации</t>
  </si>
  <si>
    <t>1300</t>
  </si>
  <si>
    <t>1301</t>
  </si>
  <si>
    <t>0409</t>
  </si>
  <si>
    <t>Дорожное хозяйство(дорожные фонды)</t>
  </si>
  <si>
    <t>Дорожное хозяйство (дорожные фонды)</t>
  </si>
  <si>
    <t>Управление по делам культуры, молодежной политики, спорта и туризма администрации Максатихинского района Тверской области</t>
  </si>
  <si>
    <t>1004</t>
  </si>
  <si>
    <t>Охрана семьи и детства</t>
  </si>
  <si>
    <t>1102</t>
  </si>
  <si>
    <t>Массовый спорт</t>
  </si>
  <si>
    <t>1204</t>
  </si>
  <si>
    <t>Другие вопросы в области средств массовой информации</t>
  </si>
  <si>
    <t>Управление по территориальному развитию администрации Максатихинского района</t>
  </si>
  <si>
    <t>Управление образования администрации Максатихинского района Тверской области</t>
  </si>
  <si>
    <t>Финансовое управление администрации Максатихинского района Тверской области</t>
  </si>
  <si>
    <t>504</t>
  </si>
  <si>
    <t>Контрольно-счетная палата Собрания депутатов Максатихинского района</t>
  </si>
  <si>
    <t>0304</t>
  </si>
  <si>
    <t>Органы юстиции</t>
  </si>
  <si>
    <t>Обслуживание государственного внутреннего и муниципального долга</t>
  </si>
  <si>
    <t>100</t>
  </si>
  <si>
    <t>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t>
  </si>
  <si>
    <t>200</t>
  </si>
  <si>
    <t>Закупка товаров, работ и услуг для государственных (муниципальных) нужд</t>
  </si>
  <si>
    <t>0401</t>
  </si>
  <si>
    <t>0190120010</t>
  </si>
  <si>
    <t>расходы на обеспечение деятельности администрации Максатихинского района</t>
  </si>
  <si>
    <t>019012001С</t>
  </si>
  <si>
    <t>расходы на обеспечение деятельности Главы администрации Максатихинского района</t>
  </si>
  <si>
    <t>0190120020</t>
  </si>
  <si>
    <t>019012002С</t>
  </si>
  <si>
    <t>расходы на обеспечение деятельности отдела ЗАГС администрации Максатихинского района</t>
  </si>
  <si>
    <t>139092001С</t>
  </si>
  <si>
    <t>1310000000</t>
  </si>
  <si>
    <t>1310100000</t>
  </si>
  <si>
    <t>1310120000</t>
  </si>
  <si>
    <t>1310120020</t>
  </si>
  <si>
    <t>131012002Б</t>
  </si>
  <si>
    <t>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</si>
  <si>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0190220010</t>
  </si>
  <si>
    <t>019022001С</t>
  </si>
  <si>
    <t>0190310000</t>
  </si>
  <si>
    <t>0190310510</t>
  </si>
  <si>
    <t>019031051О</t>
  </si>
  <si>
    <t>Реализация государственных полномочий по созданию, исполнению полномочий и обеспечению деятельности комиссий по делам несовершеннолетних</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</si>
  <si>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</si>
  <si>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0190450000</t>
  </si>
  <si>
    <t>расходы местного бюджета, источником финансового обеспечения которых являются межбюджетные трансферты, предоставляемые из федерального бюджета</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</si>
  <si>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</si>
  <si>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9920020010</t>
  </si>
  <si>
    <t>расходы за счет средств резервного фонда</t>
  </si>
  <si>
    <t>992002001А</t>
  </si>
  <si>
    <t>0190510540</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</si>
  <si>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</si>
  <si>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019051054О</t>
  </si>
  <si>
    <t>0190250000</t>
  </si>
  <si>
    <t>0190259300</t>
  </si>
  <si>
    <t>расходы на осуществление переданных органам местного самоуправления Тверской области в соответствии с пунктом 1 статьи 1 закона Тверской области "О наделении органов местного самоуправления государственными  полномочиями на государственную регистрацию актов гражданского состояния" государственных полномочий на государственную регистрацию актов гражданского состояния</t>
  </si>
  <si>
    <t>019025930О</t>
  </si>
  <si>
    <t>0430000000</t>
  </si>
  <si>
    <t>0430100000</t>
  </si>
  <si>
    <t>Обеспечение защиты населения  от болезней, общих для человека и животных</t>
  </si>
  <si>
    <t>0430110000</t>
  </si>
  <si>
    <t>0430110550</t>
  </si>
  <si>
    <t>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</si>
  <si>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043011055О</t>
  </si>
  <si>
    <t>0510110520</t>
  </si>
  <si>
    <t>051011052О</t>
  </si>
  <si>
    <t>Расходы на осуществление органами местного самоуправления государственных полномочий в сфере дорожной деятельности</t>
  </si>
  <si>
    <t>08301R0000</t>
  </si>
  <si>
    <t>расходы местного бюджета, источником финансового обеспечения которых являются межбюджетные трансферты, предоставляемые из областного бюджета, в целях софинансирования которых предоставляются субсидии из федерального бюджета</t>
  </si>
  <si>
    <t>08301R0820</t>
  </si>
  <si>
    <t>Расходы на 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</si>
  <si>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08301R082О</t>
  </si>
  <si>
    <t>1210110000</t>
  </si>
  <si>
    <t>1210110740</t>
  </si>
  <si>
    <t xml:space="preserve">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</si>
  <si>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121011074П</t>
  </si>
  <si>
    <t xml:space="preserve">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</si>
  <si>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122011075П</t>
  </si>
  <si>
    <t>121041050О</t>
  </si>
  <si>
    <t>Расходы на осуществление государственных полномочий по  компенсации расходов на оплату  жилых помещений, отопления и освещения педагогическим работникам муниципальных образовательных организаций Тверской области, проживающих и работающихм в сельской местности</t>
  </si>
  <si>
    <t>124021056О</t>
  </si>
  <si>
    <t>Общеэкономические вопросы</t>
  </si>
  <si>
    <t>502</t>
  </si>
  <si>
    <t>Собрание депутатов Максатихинского района Тверской области</t>
  </si>
  <si>
    <t>800</t>
  </si>
  <si>
    <t>Иные бюджетные ассигнования</t>
  </si>
  <si>
    <t>600</t>
  </si>
  <si>
    <t>99</t>
  </si>
  <si>
    <t>Удовлетворение потребностей населения в получении услуг общего образования</t>
  </si>
  <si>
    <t>Развитие учительского и управленческого персонала, повышение квалификации педагогов</t>
  </si>
  <si>
    <t>Прохождение курсов подготовки, переподготовки и повышение квалификации кадров</t>
  </si>
  <si>
    <t xml:space="preserve">Обеспечение деятельности учебно-методического кабинета, централизованной бухгалтерии, группы хозяйственного обслуживания </t>
  </si>
  <si>
    <t>Расходы, не включенные в муниципальные программы</t>
  </si>
  <si>
    <t>МП "Муниципальное управление на территории Максатихинского района на 2014-2018 года"</t>
  </si>
  <si>
    <t>122012002Г</t>
  </si>
  <si>
    <t>субсидии муниципальным учреждениям  на оказание государственных услуг (выполнения работ) в рамках муниципального задания</t>
  </si>
  <si>
    <t>122012003В</t>
  </si>
  <si>
    <t>122012083В</t>
  </si>
  <si>
    <t>123012002Г</t>
  </si>
  <si>
    <t>123012003В</t>
  </si>
  <si>
    <t>123012083В</t>
  </si>
  <si>
    <t>124012001В</t>
  </si>
  <si>
    <t>расходы на обеспечения выполнения функций  муниципальных казенных учреждений</t>
  </si>
  <si>
    <t>123022001Б</t>
  </si>
  <si>
    <t>Отдельные мероприятия в рамках муниципальной программы</t>
  </si>
  <si>
    <t>1240000000</t>
  </si>
  <si>
    <t>1240200000</t>
  </si>
  <si>
    <t>1240220000</t>
  </si>
  <si>
    <t>1240220010</t>
  </si>
  <si>
    <t>124022001Б</t>
  </si>
  <si>
    <t>1290000000</t>
  </si>
  <si>
    <t>1290800000</t>
  </si>
  <si>
    <t>Обеспечение деятельности главного администратора муниципальной программы Управления образования администрации Максатихинского района</t>
  </si>
  <si>
    <t>1290820000</t>
  </si>
  <si>
    <t>1290820010</t>
  </si>
  <si>
    <t>129082001С</t>
  </si>
  <si>
    <t>содержание органов местного самоуправления Тверской области</t>
  </si>
  <si>
    <t>1290820020</t>
  </si>
  <si>
    <t>129082002Д</t>
  </si>
  <si>
    <t>1290820820</t>
  </si>
  <si>
    <t>129082082Д</t>
  </si>
  <si>
    <t>1300000000</t>
  </si>
  <si>
    <t>1390000000</t>
  </si>
  <si>
    <t>1390900000</t>
  </si>
  <si>
    <t>Обеспечение деятельности администратора программы Финансового управления администрации Максатихинского района</t>
  </si>
  <si>
    <t>1390920000</t>
  </si>
  <si>
    <t>1390920010</t>
  </si>
  <si>
    <t>Комитет по управлению имуществом администрации Максатихинского района.</t>
  </si>
  <si>
    <t>300</t>
  </si>
  <si>
    <t xml:space="preserve">Развитие туризма в Максатихинском районе Тверской области </t>
  </si>
  <si>
    <t>Содержание Главы муниципального образования и его аппарата</t>
  </si>
  <si>
    <t>Обеспечивающая подпрограмма</t>
  </si>
  <si>
    <t>Межбюджетные трансферты, предоставляемые из областного бюджета Тверской области</t>
  </si>
  <si>
    <t>Отдельные мероприятия в рамках муниципальных программ</t>
  </si>
  <si>
    <t>Социальное обеспечение и иные выплаты населению</t>
  </si>
  <si>
    <t xml:space="preserve">Поддержка развития малого и среднего предпринимательства </t>
  </si>
  <si>
    <t>Развитие дошкольного образования в Максатихинском районе</t>
  </si>
  <si>
    <t>Доступность дополнительного образования в муниципальных учреждениях</t>
  </si>
  <si>
    <t>Организация летнего отдыха, оздоровления детей и детской занятости</t>
  </si>
  <si>
    <t>Содержание аппарата администрации Максатихинского района Тверской области</t>
  </si>
  <si>
    <t>Учет муниципального имущества и формирование муниципальной собственности на объекты капитального строительства</t>
  </si>
  <si>
    <t>Осуществление технической инвенатаризации объектов муниципальной казны и муниципальных учреждений, находящихся в муниципальной собственности</t>
  </si>
  <si>
    <t>Проведение оценочных работ на объекты, составляющие казну муниципального образования "Максатихинский район" Тверской области</t>
  </si>
  <si>
    <t>Управление муниципальным имуществом</t>
  </si>
  <si>
    <t>Организация и ведение учета объектов муниципальной собственности, в том числе муниципальных предприятий и учреждений, формирование казны Максатихинского района, прием в муниципальную собственность объектов, передаваемых по различным основаниям</t>
  </si>
  <si>
    <t>Управление земельными ресурсами</t>
  </si>
  <si>
    <t>Обеспечение поступления в бюджет района доходов от использования земельных участков, находящихся в государственной собственности или собственности района</t>
  </si>
  <si>
    <t>1110120030</t>
  </si>
  <si>
    <t>111012003В</t>
  </si>
  <si>
    <t>субсидия муниципальным учреждениям на иные цели</t>
  </si>
  <si>
    <t>1110120830</t>
  </si>
  <si>
    <t>111012083В</t>
  </si>
  <si>
    <t>0720120000</t>
  </si>
  <si>
    <t>0720120020</t>
  </si>
  <si>
    <t>072012002Б</t>
  </si>
  <si>
    <t>0720200000</t>
  </si>
  <si>
    <t>0720220000</t>
  </si>
  <si>
    <t>0720220010</t>
  </si>
  <si>
    <t>072022001Б</t>
  </si>
  <si>
    <t>0720220020</t>
  </si>
  <si>
    <t>072022002Б</t>
  </si>
  <si>
    <t>1110000000</t>
  </si>
  <si>
    <t>1110100000</t>
  </si>
  <si>
    <t>1110120000</t>
  </si>
  <si>
    <t>1110120010</t>
  </si>
  <si>
    <t>111012001Г</t>
  </si>
  <si>
    <t>1110120020</t>
  </si>
  <si>
    <t>111012002Д</t>
  </si>
  <si>
    <t>1110120820</t>
  </si>
  <si>
    <t>111012082Д</t>
  </si>
  <si>
    <t>1120000000</t>
  </si>
  <si>
    <t>1120100000</t>
  </si>
  <si>
    <t>1120120000</t>
  </si>
  <si>
    <t>1120120010</t>
  </si>
  <si>
    <t>112012001Д</t>
  </si>
  <si>
    <t>1120120810</t>
  </si>
  <si>
    <t>112012081Д</t>
  </si>
  <si>
    <t>1130000000</t>
  </si>
  <si>
    <t>1130100000</t>
  </si>
  <si>
    <t>1130120000</t>
  </si>
  <si>
    <t>1130120010</t>
  </si>
  <si>
    <t>113012001Д</t>
  </si>
  <si>
    <t>1190000000</t>
  </si>
  <si>
    <t>1190700000</t>
  </si>
  <si>
    <t>1190720000</t>
  </si>
  <si>
    <t>1190720010</t>
  </si>
  <si>
    <t>расходы на содержание Управления по делам культуры, молодежной политики, спорта и туризма администрации Максатихинского района</t>
  </si>
  <si>
    <t>119072001С</t>
  </si>
  <si>
    <t>1190720020</t>
  </si>
  <si>
    <t>119072002Д</t>
  </si>
  <si>
    <t>1190720820</t>
  </si>
  <si>
    <t>119072082Д</t>
  </si>
  <si>
    <t>1190720030</t>
  </si>
  <si>
    <t>119072003Д</t>
  </si>
  <si>
    <t>0900000000</t>
  </si>
  <si>
    <t>0930000000</t>
  </si>
  <si>
    <t>0930200000</t>
  </si>
  <si>
    <t>0930220000</t>
  </si>
  <si>
    <t>0930220020</t>
  </si>
  <si>
    <t>093022002Г</t>
  </si>
  <si>
    <t>0910000000</t>
  </si>
  <si>
    <t>0910100000</t>
  </si>
  <si>
    <t>0910120000</t>
  </si>
  <si>
    <t>0910120010</t>
  </si>
  <si>
    <t>091012001Б</t>
  </si>
  <si>
    <t>субсидии муниципальным учреждениям на иные цели</t>
  </si>
  <si>
    <t>1200000000</t>
  </si>
  <si>
    <t>1210000000</t>
  </si>
  <si>
    <t>1210100000</t>
  </si>
  <si>
    <t>1210120000</t>
  </si>
  <si>
    <t>1210120020</t>
  </si>
  <si>
    <t>121012002Г</t>
  </si>
  <si>
    <t>121012003В</t>
  </si>
  <si>
    <t>121012083В</t>
  </si>
  <si>
    <t>Межевание земельных участков, находящихся в не разграниченной государственной собственности</t>
  </si>
  <si>
    <t>Существенное снижение гибели людей и материального ущерба от чрезвычайных ситуаций за счет совершенствования системы превентивных мер, обучения населения действиям в чрезвычайных ситуациях мирного и военного времени</t>
  </si>
  <si>
    <t>Совершенствование системы превентивных мер, направленных на предупреждение, своевременное пресечение и в дальнейшем минимизация последствий ЧС</t>
  </si>
  <si>
    <t>Награждение победителей конкурсов и мероприятий проводимых среди предпринимателей в сфере развития малого бизнеса</t>
  </si>
  <si>
    <t>Повышение уровня безопасности, а так же снижение количества гибели людей, и особенно детей на водных объектах Максатихинского района в период купального сезона</t>
  </si>
  <si>
    <t>Закупка и обслуживание лодки</t>
  </si>
  <si>
    <t>Повышение эффективности технической защиты информации и защиты государственной тайны</t>
  </si>
  <si>
    <t>Расходы на  защиту государственной тайны и оплату услуг специальной связи</t>
  </si>
  <si>
    <t>Совершенствование деятельности МКУ «СОД ЕДДС Максатихинского района»</t>
  </si>
  <si>
    <t>Содействие развитию гражданско-патриотического и духовно-нравственного воспитания молодежи</t>
  </si>
  <si>
    <t>Поддержка проведения целевых молодежных акций патриотической тематики в связи с памятными датами и событиями в истории России и родного края</t>
  </si>
  <si>
    <t>0740200000</t>
  </si>
  <si>
    <t>0740220000</t>
  </si>
  <si>
    <t>1100000000</t>
  </si>
  <si>
    <t>1140000000</t>
  </si>
  <si>
    <t>1140100000</t>
  </si>
  <si>
    <t>1140120000</t>
  </si>
  <si>
    <t>1140120010</t>
  </si>
  <si>
    <t>114012001Г</t>
  </si>
  <si>
    <t>субсидии муниципальным учреждениям на оказание государственных услуг (выполнения работ) в рамках муниципального задания</t>
  </si>
  <si>
    <t>0710000000</t>
  </si>
  <si>
    <t>0710100000</t>
  </si>
  <si>
    <t>0710120000</t>
  </si>
  <si>
    <t>0710120010</t>
  </si>
  <si>
    <t>071012001Б</t>
  </si>
  <si>
    <t>0720000000</t>
  </si>
  <si>
    <t>0720100000</t>
  </si>
  <si>
    <t>Создание условий для вовлечения молодёжи в общественно-политическую,социально-экономическую и культурную жизнь общества</t>
  </si>
  <si>
    <t>Поддержка общественнозначимых молодёжных инициатив и деятельности детских и молодёжных общественных объединений</t>
  </si>
  <si>
    <t>Проведение мероприятий,направленных на поддержку инновационных и общественнозначимых проектов(программ) детских и молодёжных общественных объединений</t>
  </si>
  <si>
    <t>Развитие системы культурно-досуговых молодёжных мероприятий</t>
  </si>
  <si>
    <t>Развитие творческого движения КВН</t>
  </si>
  <si>
    <t>Участие и проведение межрегиональных и областных молодёжных творческих мероприятий</t>
  </si>
  <si>
    <t>Содержание административно-хозяйственного отдела при Управлении по делам культуры, молодежной политики, спорта и туризма администрации Максатихинского района</t>
  </si>
  <si>
    <t>Содержание централизованной бухгалтерии Управления по делам культуры, молодежной политики, спорта и туризма администрации Максатихинского района в части оплаты кредиторской задолженности прошлых лет</t>
  </si>
  <si>
    <t>Содействие в решении жилищных проблем молодых семей</t>
  </si>
  <si>
    <t>0190620000</t>
  </si>
  <si>
    <t>0110300000</t>
  </si>
  <si>
    <t>0110320000</t>
  </si>
  <si>
    <t>0110320010</t>
  </si>
  <si>
    <t>Расходы по обеспечению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</si>
  <si>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организация подвоза учащихся общеобразовательных учреждений к месту обучения и обратно</t>
  </si>
  <si>
    <t>Организация обеспечения горячим питанием учащихся начальных классов общеобразовательных школ</t>
  </si>
  <si>
    <t>011032001Д</t>
  </si>
  <si>
    <t>расходы на обеспечение выполнения функций муниципальных казенных учреждений</t>
  </si>
  <si>
    <t>011032081Д</t>
  </si>
  <si>
    <t xml:space="preserve">Расходы по обеспечению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 для  оплаты кредиторской задолженности прошлых лет </t>
  </si>
  <si>
    <t>0210300000</t>
  </si>
  <si>
    <t>0210320000</t>
  </si>
  <si>
    <t>0210320020</t>
  </si>
  <si>
    <t>Содержание штата дежурных диспетчеров ЕДДС</t>
  </si>
  <si>
    <t>021032002Д</t>
  </si>
  <si>
    <t>0110320810</t>
  </si>
  <si>
    <t>0210320820</t>
  </si>
  <si>
    <t>Содержание штата дежурных диспетчеров ЕДДС  в части оплаты кредиторской задолженности прошлых лет</t>
  </si>
  <si>
    <t>021032082Д</t>
  </si>
  <si>
    <t>0300000000</t>
  </si>
  <si>
    <t>0310000000</t>
  </si>
  <si>
    <t>0310100000</t>
  </si>
  <si>
    <t>0310120000</t>
  </si>
  <si>
    <t>0310120010</t>
  </si>
  <si>
    <t>031012001Б</t>
  </si>
  <si>
    <t>отдельные мероприятие в рамках муниципальной программы</t>
  </si>
  <si>
    <t>0310200000</t>
  </si>
  <si>
    <t>0310220000</t>
  </si>
  <si>
    <t>0310220010</t>
  </si>
  <si>
    <t>125022001В</t>
  </si>
  <si>
    <t>031022001Б</t>
  </si>
  <si>
    <t>9990023000</t>
  </si>
  <si>
    <t>999002300С</t>
  </si>
  <si>
    <t>1000000000</t>
  </si>
  <si>
    <t>1010000000</t>
  </si>
  <si>
    <t>1010100000</t>
  </si>
  <si>
    <t>1010120000</t>
  </si>
  <si>
    <t>1010120010</t>
  </si>
  <si>
    <t>101012001Б</t>
  </si>
  <si>
    <t>1010120020</t>
  </si>
  <si>
    <t>101012002Б</t>
  </si>
  <si>
    <t>1010200000</t>
  </si>
  <si>
    <t>1010220000</t>
  </si>
  <si>
    <t>1010220010</t>
  </si>
  <si>
    <t>101022001Б</t>
  </si>
  <si>
    <t>1020000000</t>
  </si>
  <si>
    <t>1020100000</t>
  </si>
  <si>
    <t>1020120000</t>
  </si>
  <si>
    <t>1020120010</t>
  </si>
  <si>
    <t>102012001Б</t>
  </si>
  <si>
    <t>1020120020</t>
  </si>
  <si>
    <t>102012002Б</t>
  </si>
  <si>
    <t>0740000000</t>
  </si>
  <si>
    <t>0740100000</t>
  </si>
  <si>
    <t>0740120000</t>
  </si>
  <si>
    <t>0740120010</t>
  </si>
  <si>
    <t>074012001Б</t>
  </si>
  <si>
    <t>0740120020</t>
  </si>
  <si>
    <t>074012002Б</t>
  </si>
  <si>
    <t>0190120810</t>
  </si>
  <si>
    <t>расходы на обеспечение деятельности администрации Максатихинского района в части погашения задолженности прошлых лет</t>
  </si>
  <si>
    <t>019012081С</t>
  </si>
  <si>
    <t>0190620810</t>
  </si>
  <si>
    <t>расходы на содержание Управления по территориальному развитию администрации Максатихинского района в части погашения кредиторской задолженности прошлых лет</t>
  </si>
  <si>
    <t>019062081С</t>
  </si>
  <si>
    <t>12201S0000</t>
  </si>
  <si>
    <t>Развитие  инфраструктуры туризма в Максатихинском районе Тверской области</t>
  </si>
  <si>
    <t>Издание полиграфических и рекламных материалов</t>
  </si>
  <si>
    <t>Организация рекламных туров, ознакомительных поездок турделегаций, прием делегаций</t>
  </si>
  <si>
    <t>Привлечение потока туристов в Максатихинский район Тверской области</t>
  </si>
  <si>
    <t xml:space="preserve">Организация деятельности по государственной регистрации актов гражданского состояния </t>
  </si>
  <si>
    <t>Содержание автомобильных дорог и сооружений на них</t>
  </si>
  <si>
    <t>Развитие автомобильного транспорта</t>
  </si>
  <si>
    <t>погашение кредиторской задолженности прошлых лет МКУК "Максатихинская межпоселенческая библиотека"</t>
  </si>
  <si>
    <t>400</t>
  </si>
  <si>
    <t>Содействие в организации  и проведении мероприятий, направленных на чествование заслуг и боевых подвигов ветеранов Великой Отечественной войны</t>
  </si>
  <si>
    <t>Проведение праздничных мероприятий, посвященных Дню Победы в ВОВ</t>
  </si>
  <si>
    <t>Организация проведения торжественных мероприятий, посвященных международному дню пожилых людей с участием представителей сельских поселений и первичных ветеранских организаций</t>
  </si>
  <si>
    <t>Создание условий для воспитания подрастающего поколения в духе патриотизма и любви к Родине, пробуждение уважения и сочувствия к людям старшего поколения</t>
  </si>
  <si>
    <t>0720620000</t>
  </si>
  <si>
    <t>0720620020</t>
  </si>
  <si>
    <t>072062002Б</t>
  </si>
  <si>
    <t>Приобретение туристического, спортивного и иного оборудования</t>
  </si>
  <si>
    <t>0240120010</t>
  </si>
  <si>
    <t>установка специальных запрещающих знаков в местах, запрещенных для купания</t>
  </si>
  <si>
    <t>024012001Б</t>
  </si>
  <si>
    <t>0240200000</t>
  </si>
  <si>
    <t>Предотвращение гибели людей на неокрепшем льду в период ледостава и перед весеннем паводком</t>
  </si>
  <si>
    <t>0240220000</t>
  </si>
  <si>
    <t>0240220010</t>
  </si>
  <si>
    <t>024022001Б</t>
  </si>
  <si>
    <t>установка заградительных и информационных щитов  в местах традиционного скопления рыбаков для зимней рыбалки, в соответствии с Постановлением Администрации Тверской области от 30.05.2006г. № 126-па</t>
  </si>
  <si>
    <t>Строительство (приобретение) жилья гражданами РФ, проживающими в сельской местности, в том числе молодыми специалистами и молодыми специалистами, проживающим и работающим на селе, либо изъявившим желание переехать в сельскую местность и работать там.</t>
  </si>
  <si>
    <t>Участие в реализации мероприятий по строительству (приобретение жилья) для граждан в рамках ФЦП "Устойчивое развитие сельских территорий на 2014-2017 годы и на плановый период до 2020 года"</t>
  </si>
  <si>
    <t>предоставление субсидии на иные цели бюджетным учреждениям</t>
  </si>
  <si>
    <t>Обеспечение жилыми помещениям детей-сирот, детей, оставшихся без попечения родителей</t>
  </si>
  <si>
    <t>Содействие развитию системы дошкольного образования в Максатихинском районе</t>
  </si>
  <si>
    <t>Оказание муниципальной услуги</t>
  </si>
  <si>
    <t>Предоставление субсидий на обеспечение жильём молодых семей за счёт средств бюджета Максатихинского района</t>
  </si>
  <si>
    <t>Развитие инфраструктуры поддержки малого и среднего предпринимательства</t>
  </si>
  <si>
    <t>Снижение напряженности на рынке труда путем самозанятости населения</t>
  </si>
  <si>
    <t>Обеспечение  эффективного управления муниципальным долгом Максатихинского района Тверской области</t>
  </si>
  <si>
    <t>Обслуживание  муниципального  долга Макскатихинского района Тверской области</t>
  </si>
  <si>
    <t>Обеспечение доступности дополнительного образования в муниципальных учреждениях</t>
  </si>
  <si>
    <t>Модернизация системы повышения квалификации работников образования</t>
  </si>
  <si>
    <t>Участие в мероприятиях, туристических слетах</t>
  </si>
  <si>
    <t>1010120030</t>
  </si>
  <si>
    <t>выявление бесхозяйного недвижимого имущества сцелью включения его в муниципальную собственность с последующим использованием</t>
  </si>
  <si>
    <t>101012003Б</t>
  </si>
  <si>
    <t>1140120830</t>
  </si>
  <si>
    <t>114012083В</t>
  </si>
  <si>
    <t>0720600000</t>
  </si>
  <si>
    <t>Укрепление правовой, организационной и материально-технической базы молодежной политики</t>
  </si>
  <si>
    <t>Создание условий для укрепления здоровья и безопасности детей и подростков</t>
  </si>
  <si>
    <t>организация летнего отдыха, оздоровления детей и детской занятости за счет средств муниципального образования</t>
  </si>
  <si>
    <t>Организация  трудоустройства подростков</t>
  </si>
  <si>
    <t>Развитие  материально-технической базы физической культуры и спорта (содержание муниципального спортивного центра)</t>
  </si>
  <si>
    <t>Проведение районных культурно-массовых, спортивных мероприятий и предметных олимпиад</t>
  </si>
  <si>
    <t>организация и реализация проведения районных и областных культурно-массовых, спортивных мероприятий и предметных олимпиад</t>
  </si>
  <si>
    <t>Капитальные вложения в объекты  государственной (муниципальной) собственности</t>
  </si>
  <si>
    <t>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 напрвленную на развитие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</si>
  <si>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</si>
  <si>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учебно-методического кабинета, централизованной бухгалтерии, группы хозяйственного обслуживания в части погашения кредиторской задолженности прошлых лет</t>
  </si>
  <si>
    <t>Субсидии физическим лицам и юридическим лицам, не являющимся муниципальными учреждениями</t>
  </si>
  <si>
    <t>Повышение качества, оперативности и обеспечение стабильности и регулярности информирования населения Максатихинского района через СМИ о жизни населения района, о деятельности органов государственной власти и местного самоуправления</t>
  </si>
  <si>
    <t>Обеспечение деятельности  муниципального казенного  учреждения «Служба обеспечения деятельности ЕДДС» в части содержания административных зданий</t>
  </si>
  <si>
    <t>9990021000</t>
  </si>
  <si>
    <t>999002100Ц</t>
  </si>
  <si>
    <t>9990000000</t>
  </si>
  <si>
    <t>9900000000</t>
  </si>
  <si>
    <t>9990020000</t>
  </si>
  <si>
    <t>расходы бюджета Максатихинского района</t>
  </si>
  <si>
    <t>расходы на обеспечение деятельности представительных органов местного самоуправления</t>
  </si>
  <si>
    <t>0100000000</t>
  </si>
  <si>
    <t>0190000000</t>
  </si>
  <si>
    <t>0190100000</t>
  </si>
  <si>
    <t>0190120000</t>
  </si>
  <si>
    <t>содержание органов местного самоуправления</t>
  </si>
  <si>
    <t>0190200000</t>
  </si>
  <si>
    <t>0190220000</t>
  </si>
  <si>
    <t>0190300000</t>
  </si>
  <si>
    <t>Реализации государственных полномочий по созданию, исполнению полномочий и обеспечению деятельности комиссий по делам несовершеннолетних</t>
  </si>
  <si>
    <t>0190400000</t>
  </si>
  <si>
    <t>расходы местного бюджета за счет средств целевых межбюджетных трансфертов из областного бюджета</t>
  </si>
  <si>
    <t>иные межбюджетные трансферты на осуществление переданных полномочий</t>
  </si>
  <si>
    <t>0107</t>
  </si>
  <si>
    <t>Обеспечение проведения выборов и референдумов</t>
  </si>
  <si>
    <t>9940000000</t>
  </si>
  <si>
    <t>отдельные мероприятия, не включенные в муниципальные программы</t>
  </si>
  <si>
    <t>9940020000</t>
  </si>
  <si>
    <t>9920000000</t>
  </si>
  <si>
    <t>9920020000</t>
  </si>
  <si>
    <t>0110000000</t>
  </si>
  <si>
    <t>0110400000</t>
  </si>
  <si>
    <t>0110420000</t>
  </si>
  <si>
    <t>отдельные мероприятия в рамках муниципальной программы</t>
  </si>
  <si>
    <t>0190500000</t>
  </si>
  <si>
    <t>1105</t>
  </si>
  <si>
    <t>Другие вопросы в области физической культуры и спорта</t>
  </si>
  <si>
    <t>Выделение средств из местного бюджета на выпуск газеты «Вести Максатихи»</t>
  </si>
  <si>
    <t>0190451200</t>
  </si>
  <si>
    <t>019045120О</t>
  </si>
  <si>
    <t>05201S0300</t>
  </si>
  <si>
    <t>05201S030Ж</t>
  </si>
  <si>
    <t>12201S0230</t>
  </si>
  <si>
    <t>12201S023Г</t>
  </si>
  <si>
    <t>12201S0250</t>
  </si>
  <si>
    <t>12201S025Г</t>
  </si>
  <si>
    <t>12501S0000</t>
  </si>
  <si>
    <t>12501S024Г</t>
  </si>
  <si>
    <t>12501S024Д</t>
  </si>
  <si>
    <t>12501S0240</t>
  </si>
  <si>
    <t>07301L0200</t>
  </si>
  <si>
    <t>07301L020Ж</t>
  </si>
  <si>
    <t>01301S0320</t>
  </si>
  <si>
    <t>01301S032Ж</t>
  </si>
  <si>
    <t xml:space="preserve">Реализация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t>
  </si>
  <si>
    <t>0190510000</t>
  </si>
  <si>
    <t>0190600000</t>
  </si>
  <si>
    <t>расходы местного бюджета, источником финансового обеспечения которых являются  межбюджетные трансферты, предоставляемые  из федерального  бюджета</t>
  </si>
  <si>
    <t>0200000000</t>
  </si>
  <si>
    <t>0210000000</t>
  </si>
  <si>
    <t>0210100000</t>
  </si>
  <si>
    <t>0210120000</t>
  </si>
  <si>
    <t>0210120010</t>
  </si>
  <si>
    <t>021012001Б</t>
  </si>
  <si>
    <t>0240000000</t>
  </si>
  <si>
    <t>0240100000</t>
  </si>
  <si>
    <t>0240120000</t>
  </si>
  <si>
    <t>0240120020</t>
  </si>
  <si>
    <t>024012002Б</t>
  </si>
  <si>
    <t>0260000000</t>
  </si>
  <si>
    <t>0260300000</t>
  </si>
  <si>
    <t>0260320000</t>
  </si>
  <si>
    <t>0260320010</t>
  </si>
  <si>
    <t>026032001Б</t>
  </si>
  <si>
    <t>0500000000</t>
  </si>
  <si>
    <t>0520000000</t>
  </si>
  <si>
    <t>0520100000</t>
  </si>
  <si>
    <t>05201S0000</t>
  </si>
  <si>
    <t>расходы местных бюджетов, в целях софинансирования которых из бюджетов субъектов Российской Федерации предоставляются местным бюджетам субсидии</t>
  </si>
  <si>
    <t>0520120000</t>
  </si>
  <si>
    <t>0520120020</t>
  </si>
  <si>
    <t>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сверх минимальными социальными требованиями</t>
  </si>
  <si>
    <t>052012002Ж</t>
  </si>
  <si>
    <t>0510000000</t>
  </si>
  <si>
    <t>0510100000</t>
  </si>
  <si>
    <t>0510120000</t>
  </si>
  <si>
    <t>0510120040</t>
  </si>
  <si>
    <t>051012004Б</t>
  </si>
  <si>
    <t>0510110000</t>
  </si>
  <si>
    <t>0110100000</t>
  </si>
  <si>
    <t>0110120000</t>
  </si>
  <si>
    <t>0110120040</t>
  </si>
  <si>
    <t>011012004Б</t>
  </si>
  <si>
    <t>0110500000</t>
  </si>
  <si>
    <t>0110520000</t>
  </si>
  <si>
    <t>0110520010</t>
  </si>
  <si>
    <t>выплата пенсии муниципальным служащим Максатихинского района, имеющих право на доплату к государственной пенсии</t>
  </si>
  <si>
    <t>011052001Э</t>
  </si>
  <si>
    <t>Обеспечение выплаты пенсии муниципальным служащим Максатихинского района имеющих право на доплату к государственной пенсии</t>
  </si>
  <si>
    <t>публичные и публичные нормативные обязательства</t>
  </si>
  <si>
    <t>0400000000</t>
  </si>
  <si>
    <t>0420000000</t>
  </si>
  <si>
    <t>0420100000</t>
  </si>
  <si>
    <t>0420120000</t>
  </si>
  <si>
    <t>0420120010</t>
  </si>
  <si>
    <t>предоставление социальных выплат за счет средств бюджета на строительство (приобретение) жилья в сельской местности</t>
  </si>
  <si>
    <t>042012001Ж</t>
  </si>
  <si>
    <t>0700000000</t>
  </si>
  <si>
    <t>0730000000</t>
  </si>
  <si>
    <t>0730100000</t>
  </si>
  <si>
    <t>07301L0000</t>
  </si>
  <si>
    <t>расходы местных бюджетов, в целях софинансирования которых из областного бюджета  предоставляются за счет  субсидий из федерального бюджета межбюджетные трансферты</t>
  </si>
  <si>
    <t>080000000</t>
  </si>
  <si>
    <t>0850000000</t>
  </si>
  <si>
    <t>0850100000</t>
  </si>
  <si>
    <t>0850120000</t>
  </si>
  <si>
    <t>0850120010</t>
  </si>
  <si>
    <t>085012001Б</t>
  </si>
  <si>
    <t>0850200000</t>
  </si>
  <si>
    <t>0850220010</t>
  </si>
  <si>
    <t>0850220000</t>
  </si>
  <si>
    <t>085022001Б</t>
  </si>
  <si>
    <t>0800000000</t>
  </si>
  <si>
    <t>0830000000</t>
  </si>
  <si>
    <t>0830100000</t>
  </si>
  <si>
    <t>иные межбюджетные трансферты, передаваемые местным бюджетам Тверской области (за исключением иных межбюджетных трансфертов в форме дотаций);</t>
  </si>
  <si>
    <t>средства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</si>
  <si>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0130000000</t>
  </si>
  <si>
    <t>0130100000</t>
  </si>
  <si>
    <t>01301S0000</t>
  </si>
  <si>
    <t>Предоставление субсидий  бюджетным, автономным учреждениям и иным некоммерческим организациям</t>
  </si>
  <si>
    <t xml:space="preserve">Обслуживание государственного (муниципального) долга </t>
  </si>
  <si>
    <t>Участие педагогов в профессиональных конкурсах муниципального, регионального и федерального уровня</t>
  </si>
  <si>
    <t>погашение кредиторской задолженности прошлых лет МКУК "Максатихинский межпоселенческий центр культуры и досуга"</t>
  </si>
  <si>
    <t>Организация  и обеспечение  функционирования  спортивного центра</t>
  </si>
  <si>
    <t>Финансирование  деятельности и содержание здания спортивного центра</t>
  </si>
  <si>
    <t>Обеспечение деятельности аппарата Управления образования</t>
  </si>
  <si>
    <t>Массовая физкультурно- оздоровительная и спортивная работа</t>
  </si>
  <si>
    <t>Комитет по управлению имуществом и земельным отношениям администрации Максатихинского района.</t>
  </si>
  <si>
    <t>Развитие массового спорта и физкультурно-оздоровительного движения среди возрастных групп и  категорий населения, включая лиц  с ограниченными физическими возможностями и инвалидов</t>
  </si>
  <si>
    <t>Проведение семинаров, тренингов для вовлечения безработных граждан, в т.ч. жителей сельских поселений в предпринимательскую деятельность</t>
  </si>
  <si>
    <t>Обеспечение уплаты взносов в Ассоциацию муниципальных образований</t>
  </si>
  <si>
    <t>Сохранение и развитие культурно-досуговой деятельности в Максатихинском районе"</t>
  </si>
  <si>
    <t>Сохранение и развитие культурного потенциала</t>
  </si>
  <si>
    <t>оказание муниципальной услуги для занятия творческой деятельностью на непрофесиональной основе в районном доме культуры</t>
  </si>
  <si>
    <t>оказание муниципальной услуги для занятия творческой деятельностью на непрофесиональной основе в сельских учреждениях культуры</t>
  </si>
  <si>
    <t>оказание муниципальной услуги библиотечного обслуживания населения</t>
  </si>
  <si>
    <t>Развитие кадрового потенциала органов местного самоуправления Максатихинского района</t>
  </si>
  <si>
    <t>Профессиональная переподготовка и повышение квалификации муниципальных служащих</t>
  </si>
  <si>
    <t>оказание муниципальной услуги музейного обслуживания населения</t>
  </si>
  <si>
    <t>оказание муниципальной услуги предоставления дополнительного образования детей в области культуры</t>
  </si>
  <si>
    <t>Обеспечение деятельности главного администратора муниципальной программы Управления по делам культуры, молодежной политики, спорта и туризма администрации Максатихинского района</t>
  </si>
  <si>
    <t>Содержание централизованной бухгалтерии Управления по делам культуры, молодежной политики, спорта и туризма администрации Максатихинского района</t>
  </si>
  <si>
    <t>Предоставление субсидий бюджетным, автономным учреждениям и иным некоммерческим организациям</t>
  </si>
  <si>
    <t>Расходы на обеспечение деятельности контрольно-счетной палаты муниципального образования</t>
  </si>
  <si>
    <t>Создание условий для эффективного функционирования системы исполнительных органов местного самоуправления Максатихинского района</t>
  </si>
  <si>
    <t>Сохранение и развитие библиотечного дела</t>
  </si>
  <si>
    <t>Сохранение и развитие музейного дела</t>
  </si>
  <si>
    <t>Развитие художественного образования в сфере "Культура"</t>
  </si>
  <si>
    <t>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</si>
  <si>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Управление и распоряжение имуществом</t>
  </si>
  <si>
    <t>МП "Экономическое развитие Максатихинского района на 2015-2019 годы"</t>
  </si>
  <si>
    <t>МП "Развитие сферы транспорта и дорожного хозяйства Максатихинского района на 2015-2019 годы"</t>
  </si>
  <si>
    <t>МП "Обеспечение безопасности населения Максатихинского района на 2015-2019 годы"</t>
  </si>
  <si>
    <t>Обеспечение эпизодического и ветеринарно-санитарного благополучия на территории Максатихинского района</t>
  </si>
  <si>
    <t xml:space="preserve"> Обеспечение функционирования Муниципального бюджетного учереждения "Физкультурного -оздоровительный комплекс п.Максатиха Тверская области</t>
  </si>
  <si>
    <t>Обеспечение краткосрочной и долгосрочной сбалансированности и стабильности бюджета Максатихинского района Тверской области</t>
  </si>
  <si>
    <t>Содействие в обеспечении жильем молодых семей</t>
  </si>
  <si>
    <t>Патриотическое и гражданское воспитание молодых граждан</t>
  </si>
  <si>
    <t>расходы на  проведения выборов в депутаты представительных органов местного самоуправления</t>
  </si>
  <si>
    <t>9940020010</t>
  </si>
  <si>
    <t>994002001Б</t>
  </si>
  <si>
    <t xml:space="preserve">Транспортное обслуживание населения Максатихинского района Тверской области </t>
  </si>
  <si>
    <t>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t>
  </si>
  <si>
    <t>Развитие и сохранность автомобильных дорог общего пользования регионального и межмуниципального, местного значения Максатихинского района</t>
  </si>
  <si>
    <t>Проведение оценочных работ на объекты, составляющие казну муниципального образования «Максатихинский район» Тверской области</t>
  </si>
  <si>
    <t>Выполнение работ по содержанию дорог регионального и межмуниципального, местного значения (зимнее и летнее содержание)</t>
  </si>
  <si>
    <t>Организация праздничных мероприятий, посвященных празднованию Дня Победы и международному дню пожилых людей.</t>
  </si>
  <si>
    <t>Снижение рисков и смягчение последствий чрезвычайных ситуаций на территории Максатихинского района</t>
  </si>
  <si>
    <t>Обеспечение безопасности людей на водных объектах Максатихинского района</t>
  </si>
  <si>
    <t>Совершенствование мобилизационной подготовки МО "Максатихинский район", повышение эффективности технической защиты информации и защиты государственной тайны</t>
  </si>
  <si>
    <t>0105</t>
  </si>
  <si>
    <t>Судебная система</t>
  </si>
  <si>
    <t>МП</t>
  </si>
  <si>
    <t>ПП</t>
  </si>
  <si>
    <t>01</t>
  </si>
  <si>
    <t>10</t>
  </si>
  <si>
    <t>02</t>
  </si>
  <si>
    <t>05</t>
  </si>
  <si>
    <t>04</t>
  </si>
  <si>
    <t>07</t>
  </si>
  <si>
    <t>08</t>
  </si>
  <si>
    <t>03</t>
  </si>
  <si>
    <t>11</t>
  </si>
  <si>
    <t>09</t>
  </si>
  <si>
    <t>12</t>
  </si>
  <si>
    <t>13</t>
  </si>
  <si>
    <t>Расходы на содержание Финансового управления администрации Максатихинского района</t>
  </si>
  <si>
    <t>ППП</t>
  </si>
  <si>
    <t>РП</t>
  </si>
  <si>
    <t>КЦСР</t>
  </si>
  <si>
    <t>КВР</t>
  </si>
  <si>
    <t>Наименование</t>
  </si>
  <si>
    <t>Сумма тыс.руб.</t>
  </si>
  <si>
    <t>0102</t>
  </si>
  <si>
    <t>501</t>
  </si>
  <si>
    <t>0100</t>
  </si>
  <si>
    <t>0104</t>
  </si>
  <si>
    <t>0300</t>
  </si>
  <si>
    <t>0309</t>
  </si>
  <si>
    <t>0400</t>
  </si>
  <si>
    <t>0405</t>
  </si>
  <si>
    <t>0408</t>
  </si>
  <si>
    <t>Общегосударственные вопросы</t>
  </si>
  <si>
    <t>Резервные фонды</t>
  </si>
  <si>
    <t>Другие общегосударственные вопросы</t>
  </si>
  <si>
    <t>Национальная безопасность и правоохранительная деятельность</t>
  </si>
  <si>
    <t>121011050О</t>
  </si>
  <si>
    <t>0190620010</t>
  </si>
  <si>
    <t>019062001С</t>
  </si>
  <si>
    <t>расходы на содержание Управления по территориальному развитию администрации Максатихинского района</t>
  </si>
  <si>
    <t>Обеспечение деятельности администратора муниципальной программы Управления по территориальному развитию администрации Максатихинского района</t>
  </si>
  <si>
    <t>0110420010</t>
  </si>
  <si>
    <t>0703</t>
  </si>
  <si>
    <t>Дополнительное образование детей</t>
  </si>
  <si>
    <t>0510140940</t>
  </si>
  <si>
    <t>051014094Б</t>
  </si>
  <si>
    <t>1110140910</t>
  </si>
  <si>
    <t>111014091Г</t>
  </si>
  <si>
    <t>1110140920</t>
  </si>
  <si>
    <t>111014092Д</t>
  </si>
  <si>
    <t>1120140910</t>
  </si>
  <si>
    <t>112014091Д</t>
  </si>
  <si>
    <t>1390940910</t>
  </si>
  <si>
    <t>139094091С</t>
  </si>
  <si>
    <t>Закупка товаров, работ и услуг для  обеспечения государственных (муниципальных) нужд</t>
  </si>
  <si>
    <t>0740220030</t>
  </si>
  <si>
    <t>074022003Б</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</si>
  <si>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</si>
  <si>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</si>
  <si>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9990022810</t>
  </si>
  <si>
    <t xml:space="preserve">Расходы по отдельным мероприятиям, не включенным в муниципальные программы для  оплаты кредиторской задолженности прошлых лет </t>
  </si>
  <si>
    <t>999002281Ц</t>
  </si>
  <si>
    <t>Собрание депутатов Максатихинского района</t>
  </si>
  <si>
    <t>0520110000</t>
  </si>
  <si>
    <t>0520110300</t>
  </si>
  <si>
    <t>Субсидии на организацию транспортного обслуживания населения на муниципальных маршрутах регулярных перевозок по регулируемым тарифам в границахах двух и более поселений одного муниципального района в соответствии с минимальными социальными требованиями</t>
  </si>
  <si>
    <t>0510110130</t>
  </si>
  <si>
    <t>Средства из областного бюджета Тверской области на реализацию расходных обязательств муниципальных образований Тверской области на проектирование автомобильных дорог местного значения</t>
  </si>
  <si>
    <t>051011013К</t>
  </si>
  <si>
    <t>Адресная инвестиционная программа Тверской области в части объектов муниципальной собственности</t>
  </si>
  <si>
    <t>Капитальные вложения в объекты государственной (муниципальной) собственности</t>
  </si>
  <si>
    <t>052011030Н</t>
  </si>
  <si>
    <t xml:space="preserve">Субсидии на реализацию муниципальных программ, направленных на достижение целей, соответствующих государственным программам Тверской области </t>
  </si>
  <si>
    <t>Разработка проектно-сметной документации на объект "Реконструкция автодороги "подъезд к д.Райково" в Максатихинском районе ПИР"</t>
  </si>
  <si>
    <t>Бюджетные инвестиции в объекты муниципальной собственности Тверской области</t>
  </si>
  <si>
    <t>0190610000</t>
  </si>
  <si>
    <t>0190610570</t>
  </si>
  <si>
    <t>019061057О</t>
  </si>
  <si>
    <t xml:space="preserve">Иные межбюджетные трансферты на осуществение переданных полномочий </t>
  </si>
  <si>
    <t>Средства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по раздельному сбору), транспортированию, обработке, утилизации, обезвреживанию, захоронению твердых коммунальных отходов</t>
  </si>
  <si>
    <t>Средства на организацию обеспечения учащихся начальных классов горячим питанием в муниципальных общеобразовательных организациях</t>
  </si>
  <si>
    <t>122011023Н</t>
  </si>
  <si>
    <t>122011025Н</t>
  </si>
  <si>
    <t xml:space="preserve">Средства на создание условий для предоставления транспортных услуг населению в части обеспечения подвоза учащихся, проживающих в сельской местности, к месту обучения и обратно </t>
  </si>
  <si>
    <t>средства на организацию отдыха детей в каникулярное время</t>
  </si>
  <si>
    <t>125011024Н</t>
  </si>
  <si>
    <t>07301R0000</t>
  </si>
  <si>
    <t>07301R0020</t>
  </si>
  <si>
    <t>расходы на предоставление субсидий на обеспечение жильем молодых семей</t>
  </si>
  <si>
    <t>07301R002Н</t>
  </si>
  <si>
    <t>0130110000</t>
  </si>
  <si>
    <t>0130110320</t>
  </si>
  <si>
    <t>средства на поддержку редакций районных и городских газет</t>
  </si>
  <si>
    <t>013011032Н</t>
  </si>
  <si>
    <t>0500</t>
  </si>
  <si>
    <t>Жилищно-коммунальное хозяйство</t>
  </si>
  <si>
    <t>0502</t>
  </si>
  <si>
    <t>Коммунальное хозяйство</t>
  </si>
  <si>
    <t>2100000000</t>
  </si>
  <si>
    <t>05101S0000</t>
  </si>
  <si>
    <t>05101S0130</t>
  </si>
  <si>
    <t>05101S013И</t>
  </si>
  <si>
    <t>1010220020</t>
  </si>
  <si>
    <t>101022002Б</t>
  </si>
  <si>
    <t xml:space="preserve">Оплата взносов на капитальный ремонт за помещения в МКД, находящиеся в собственности муниципального образования "Максатихинский район" </t>
  </si>
  <si>
    <t>1010220820</t>
  </si>
  <si>
    <t>101022082Б</t>
  </si>
  <si>
    <t>Оплата взносов на капитальный ремонт за помещения в МКД, находящиеся в собственности муниципального образования "Максатихинский район" в части погашения кредиторской задолженности прошлых лет</t>
  </si>
  <si>
    <t>МП "Жилищно-коммунальное хозяйство и энергетика Максатихинского района Тверской области на 2017-2021 годы"</t>
  </si>
  <si>
    <t>2110000000</t>
  </si>
  <si>
    <t>Повышение надежности и эффективности функционирования объектов коммунального хозяйства Максатихинского района Тверской области</t>
  </si>
  <si>
    <t>2110200000</t>
  </si>
  <si>
    <t>2110210000</t>
  </si>
  <si>
    <t>2110220000</t>
  </si>
  <si>
    <t>21102S0000</t>
  </si>
  <si>
    <t>Обеспечение надежности функционирования объектов коммунальной инфраструктуры</t>
  </si>
  <si>
    <t>2110220010</t>
  </si>
  <si>
    <t>Выполнение строительно-монтажных работ по капитальному ремонту сетей теплоснабжения от квартальной котельной по ул.Железнодорожная д.1б. до объектов поставки теплоносителя</t>
  </si>
  <si>
    <t>разработка проектно-сметной документации и проведение государственной экспертизы на капитальный ремонт объектов теплоснабжения</t>
  </si>
  <si>
    <t>2110210700</t>
  </si>
  <si>
    <t>211021070Н</t>
  </si>
  <si>
    <t xml:space="preserve">Средства  на проведение капитального ремонта  объектов теплоэнергетических комплексов муниципальных образований Тверской области </t>
  </si>
  <si>
    <t>21102S0700</t>
  </si>
  <si>
    <t>21102S070Л</t>
  </si>
  <si>
    <t>капитальный ремонт объектов муниципальной собственности</t>
  </si>
  <si>
    <t>211022001Л</t>
  </si>
  <si>
    <t>21</t>
  </si>
  <si>
    <t>Комитет по управлению имуществом и земельным отношениям администрации Максатихинского района</t>
  </si>
  <si>
    <t>Субсидии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t>
  </si>
  <si>
    <t>Средства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</si>
  <si>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12302S0660</t>
  </si>
  <si>
    <t>12302S066Б</t>
  </si>
  <si>
    <t>123021066Н</t>
  </si>
  <si>
    <t xml:space="preserve">Организация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 за счет средств </t>
  </si>
  <si>
    <t>12201S0440</t>
  </si>
  <si>
    <t>12201S044В</t>
  </si>
  <si>
    <t xml:space="preserve">проведение мероприятий, направленных на укрепление материально-технической базы муниципальных общеобразовательных организаций в рамках софинансирования расходов с областным бюджетом </t>
  </si>
  <si>
    <t>11101L0000</t>
  </si>
  <si>
    <t>расходы на обеспечение развития и укрепления материально-технической базы муниципальных домов культуры в рамках софинансирования с областным и федеральным бюджетами</t>
  </si>
  <si>
    <t>11101L5580</t>
  </si>
  <si>
    <t>11101L558В</t>
  </si>
  <si>
    <t xml:space="preserve"> </t>
  </si>
  <si>
    <t xml:space="preserve">Приложение № 4 
к решению Собрания депутатов
 Максатихинского района от  17.07.2017г. №283 
 «О внесении изменений в решение Собрания депутатов
 Максатихинского района № 266 от 29.12.2016г.
«О бюджете Максатихинскиого района  на 2017 год
 и на плановый период 2018 и 2019 годов »
</t>
  </si>
  <si>
    <t xml:space="preserve">Приложение № 5 
к решению Собрания депутатов
 Максатихинского района от   17.07.2017г. № 283
 «О внесении изменений в решение Собрания депутатов
 Максатихинского района № 266 от 29.12.2016г.
«О бюджете Максатихинскиого района  на 2017 год
 и на плановый период 2018 и 2019 годов »
</t>
  </si>
  <si>
    <t>Приложение № 6 
к решению Собрания депутатов
 Максатихинского района от  17.07.2017г. №  283  
 «О внесении изменений в решение Собрания депутатов
 Максатихинского района № 266 от 29.12.2016г.
«О бюджете Максатихинскиого района  на 2017 год
 и на плановый период 2018 и 2019 годов »</t>
  </si>
  <si>
    <t>Организация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 за счет средств местного бюджета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</si>
</sst>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0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00"/>
    <numFmt numFmtId="181" formatCode="0.0000"/>
  </numFmts>
  <fonts count="48">
    <font>
      <sz val="10"/>
      <name val="Arial Cyr"/>
      <family val="0"/>
    </font>
    <font>
      <sz val="8"/>
      <name val="Arial Cyr"/>
      <family val="0"/>
    </font>
    <font>
      <b/>
      <sz val="10"/>
      <name val="Arial Cyr"/>
      <family val="0"/>
    </font>
    <font>
      <b/>
      <sz val="8"/>
      <name val="Arial Cyr"/>
      <family val="0"/>
    </font>
    <font>
      <u val="single"/>
      <sz val="10"/>
      <color indexed="12"/>
      <name val="Arial Cyr"/>
      <family val="0"/>
    </font>
    <font>
      <u val="single"/>
      <sz val="10"/>
      <color indexed="36"/>
      <name val="Arial Cyr"/>
      <family val="0"/>
    </font>
    <font>
      <sz val="8"/>
      <name val="Arial"/>
      <family val="2"/>
    </font>
    <font>
      <i/>
      <sz val="8"/>
      <name val="Arial Cyr"/>
      <family val="0"/>
    </font>
    <font>
      <i/>
      <sz val="8"/>
      <name val="Arial"/>
      <family val="2"/>
    </font>
    <font>
      <sz val="8"/>
      <color indexed="8"/>
      <name val="Arial"/>
      <family val="2"/>
    </font>
    <font>
      <sz val="10"/>
      <name val="Times New Roman"/>
      <family val="1"/>
    </font>
    <font>
      <b/>
      <sz val="10"/>
      <name val="Times New Roman"/>
      <family val="1"/>
    </font>
    <font>
      <b/>
      <sz val="12"/>
      <name val="Times New Roman"/>
      <family val="1"/>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5"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92">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Alignment="1">
      <alignment horizontal="right" wrapText="1"/>
    </xf>
    <xf numFmtId="0" fontId="0" fillId="0" borderId="0" xfId="0" applyAlignment="1">
      <alignment wrapText="1"/>
    </xf>
    <xf numFmtId="0" fontId="2" fillId="0" borderId="0" xfId="0" applyFont="1" applyAlignment="1">
      <alignment/>
    </xf>
    <xf numFmtId="0" fontId="1" fillId="0" borderId="10" xfId="0" applyFont="1" applyFill="1" applyBorder="1" applyAlignment="1" applyProtection="1">
      <alignment horizontal="right"/>
      <protection locked="0"/>
    </xf>
    <xf numFmtId="0" fontId="1" fillId="0" borderId="10" xfId="0" applyFont="1" applyFill="1" applyBorder="1" applyAlignment="1">
      <alignment horizontal="right"/>
    </xf>
    <xf numFmtId="0" fontId="0" fillId="0" borderId="0" xfId="0" applyFont="1" applyAlignment="1">
      <alignment/>
    </xf>
    <xf numFmtId="0" fontId="0" fillId="0" borderId="0" xfId="0" applyFill="1" applyAlignment="1">
      <alignment/>
    </xf>
    <xf numFmtId="49" fontId="1" fillId="0" borderId="10" xfId="0" applyNumberFormat="1" applyFont="1" applyFill="1" applyBorder="1" applyAlignment="1">
      <alignment horizontal="right"/>
    </xf>
    <xf numFmtId="0" fontId="1" fillId="0" borderId="0" xfId="0" applyFont="1" applyFill="1" applyBorder="1" applyAlignment="1">
      <alignment/>
    </xf>
    <xf numFmtId="0" fontId="3" fillId="0" borderId="10" xfId="0" applyFont="1" applyFill="1" applyBorder="1" applyAlignment="1">
      <alignment horizontal="right"/>
    </xf>
    <xf numFmtId="0" fontId="3" fillId="0" borderId="10" xfId="0" applyFont="1" applyFill="1" applyBorder="1" applyAlignment="1">
      <alignment/>
    </xf>
    <xf numFmtId="0" fontId="0" fillId="0" borderId="0" xfId="0" applyFill="1" applyAlignment="1">
      <alignment horizontal="right" wrapText="1"/>
    </xf>
    <xf numFmtId="0" fontId="1" fillId="0" borderId="11" xfId="0" applyFont="1" applyFill="1" applyBorder="1" applyAlignment="1">
      <alignment horizontal="center"/>
    </xf>
    <xf numFmtId="0" fontId="3" fillId="0" borderId="11" xfId="0" applyFont="1" applyFill="1" applyBorder="1" applyAlignment="1">
      <alignment horizontal="center"/>
    </xf>
    <xf numFmtId="49" fontId="3" fillId="0" borderId="10" xfId="0" applyNumberFormat="1" applyFont="1" applyFill="1" applyBorder="1" applyAlignment="1">
      <alignment horizontal="right"/>
    </xf>
    <xf numFmtId="49" fontId="1" fillId="0" borderId="12" xfId="0" applyNumberFormat="1" applyFont="1" applyFill="1" applyBorder="1" applyAlignment="1">
      <alignment horizontal="right"/>
    </xf>
    <xf numFmtId="0" fontId="3" fillId="0" borderId="10" xfId="0" applyFont="1" applyFill="1" applyBorder="1" applyAlignment="1">
      <alignment wrapText="1"/>
    </xf>
    <xf numFmtId="49" fontId="1" fillId="0" borderId="10" xfId="0" applyNumberFormat="1" applyFont="1" applyFill="1" applyBorder="1" applyAlignment="1">
      <alignment horizontal="right" wrapText="1"/>
    </xf>
    <xf numFmtId="49" fontId="3" fillId="0" borderId="10" xfId="0" applyNumberFormat="1" applyFont="1" applyFill="1" applyBorder="1" applyAlignment="1">
      <alignment horizontal="right" wrapText="1"/>
    </xf>
    <xf numFmtId="0" fontId="0" fillId="0" borderId="0" xfId="0" applyFont="1" applyFill="1" applyAlignment="1">
      <alignment/>
    </xf>
    <xf numFmtId="0" fontId="0" fillId="0" borderId="0" xfId="0" applyFont="1" applyFill="1" applyAlignment="1">
      <alignment horizontal="right"/>
    </xf>
    <xf numFmtId="0" fontId="0" fillId="0" borderId="0" xfId="0" applyFill="1" applyAlignment="1">
      <alignment horizontal="right"/>
    </xf>
    <xf numFmtId="49" fontId="1" fillId="0" borderId="0" xfId="0" applyNumberFormat="1" applyFont="1" applyFill="1" applyBorder="1" applyAlignment="1">
      <alignment horizontal="right" wrapText="1"/>
    </xf>
    <xf numFmtId="0" fontId="1" fillId="0" borderId="0" xfId="0" applyFont="1" applyFill="1" applyBorder="1" applyAlignment="1">
      <alignment wrapText="1"/>
    </xf>
    <xf numFmtId="2" fontId="3" fillId="0" borderId="11" xfId="0" applyNumberFormat="1" applyFont="1" applyFill="1" applyBorder="1" applyAlignment="1">
      <alignment horizontal="right" wrapText="1"/>
    </xf>
    <xf numFmtId="0" fontId="0" fillId="0" borderId="0" xfId="0" applyFont="1" applyFill="1" applyAlignment="1">
      <alignment horizontal="center" wrapText="1"/>
    </xf>
    <xf numFmtId="0" fontId="0" fillId="0" borderId="0" xfId="0" applyFont="1" applyFill="1" applyAlignment="1">
      <alignment horizontal="right" wrapText="1"/>
    </xf>
    <xf numFmtId="0" fontId="3" fillId="0" borderId="10" xfId="0" applyFont="1" applyFill="1" applyBorder="1" applyAlignment="1" applyProtection="1">
      <alignment horizontal="right"/>
      <protection locked="0"/>
    </xf>
    <xf numFmtId="49" fontId="7" fillId="0" borderId="10" xfId="0" applyNumberFormat="1" applyFont="1" applyFill="1" applyBorder="1" applyAlignment="1">
      <alignment horizontal="right" wrapText="1"/>
    </xf>
    <xf numFmtId="0" fontId="3" fillId="0" borderId="13" xfId="0" applyFont="1" applyFill="1" applyBorder="1" applyAlignment="1">
      <alignment horizontal="justify" wrapText="1"/>
    </xf>
    <xf numFmtId="0" fontId="1" fillId="0" borderId="14" xfId="0" applyFont="1" applyFill="1" applyBorder="1" applyAlignment="1">
      <alignment horizontal="justify" wrapText="1"/>
    </xf>
    <xf numFmtId="0" fontId="1" fillId="0" borderId="13" xfId="0" applyFont="1" applyFill="1" applyBorder="1" applyAlignment="1">
      <alignment horizontal="justify" wrapText="1"/>
    </xf>
    <xf numFmtId="0" fontId="3" fillId="0" borderId="14" xfId="0" applyFont="1" applyFill="1" applyBorder="1" applyAlignment="1">
      <alignment horizontal="justify" wrapText="1"/>
    </xf>
    <xf numFmtId="0" fontId="6" fillId="0" borderId="13" xfId="0" applyFont="1" applyFill="1" applyBorder="1" applyAlignment="1">
      <alignment horizontal="justify" wrapText="1"/>
    </xf>
    <xf numFmtId="169" fontId="6" fillId="0" borderId="10" xfId="61" applyFont="1" applyFill="1" applyBorder="1" applyAlignment="1">
      <alignment horizontal="right" wrapText="1"/>
    </xf>
    <xf numFmtId="169" fontId="6" fillId="0" borderId="10" xfId="61" applyFont="1" applyFill="1" applyBorder="1" applyAlignment="1">
      <alignment horizontal="center" wrapText="1"/>
    </xf>
    <xf numFmtId="49" fontId="3" fillId="0" borderId="10" xfId="0" applyNumberFormat="1" applyFont="1" applyFill="1" applyBorder="1" applyAlignment="1">
      <alignment horizontal="center"/>
    </xf>
    <xf numFmtId="0" fontId="3" fillId="0" borderId="10" xfId="0" applyFont="1" applyFill="1" applyBorder="1" applyAlignment="1">
      <alignment horizontal="center"/>
    </xf>
    <xf numFmtId="49" fontId="1" fillId="0" borderId="10" xfId="0" applyNumberFormat="1" applyFont="1" applyFill="1" applyBorder="1" applyAlignment="1">
      <alignment horizontal="center"/>
    </xf>
    <xf numFmtId="49" fontId="1" fillId="0" borderId="12" xfId="0" applyNumberFormat="1" applyFont="1" applyFill="1" applyBorder="1" applyAlignment="1">
      <alignment horizontal="center"/>
    </xf>
    <xf numFmtId="0" fontId="1" fillId="0" borderId="0" xfId="0" applyFont="1" applyFill="1" applyBorder="1" applyAlignment="1">
      <alignment horizontal="center" wrapText="1"/>
    </xf>
    <xf numFmtId="0" fontId="0" fillId="0" borderId="0" xfId="0" applyFont="1" applyFill="1" applyAlignment="1">
      <alignment horizontal="center"/>
    </xf>
    <xf numFmtId="0" fontId="7" fillId="0" borderId="14" xfId="0" applyFont="1" applyFill="1" applyBorder="1" applyAlignment="1">
      <alignment horizontal="justify" wrapText="1"/>
    </xf>
    <xf numFmtId="0" fontId="7" fillId="0" borderId="13" xfId="0" applyFont="1" applyFill="1" applyBorder="1" applyAlignment="1">
      <alignment horizontal="justify" wrapText="1"/>
    </xf>
    <xf numFmtId="0" fontId="6" fillId="0" borderId="10" xfId="0" applyFont="1" applyFill="1" applyBorder="1" applyAlignment="1">
      <alignment horizontal="justify" wrapText="1"/>
    </xf>
    <xf numFmtId="0" fontId="8" fillId="0" borderId="13" xfId="0" applyFont="1" applyFill="1" applyBorder="1" applyAlignment="1">
      <alignment horizontal="justify" wrapText="1"/>
    </xf>
    <xf numFmtId="0" fontId="6" fillId="0" borderId="13" xfId="0" applyFont="1" applyFill="1" applyBorder="1" applyAlignment="1">
      <alignment horizontal="justify" wrapText="1"/>
    </xf>
    <xf numFmtId="0" fontId="8" fillId="0" borderId="13" xfId="0" applyFont="1" applyFill="1" applyBorder="1" applyAlignment="1">
      <alignment horizontal="justify" wrapText="1"/>
    </xf>
    <xf numFmtId="169" fontId="6" fillId="0" borderId="10" xfId="0" applyNumberFormat="1" applyFont="1" applyFill="1" applyBorder="1" applyAlignment="1">
      <alignment horizontal="right" wrapText="1"/>
    </xf>
    <xf numFmtId="2" fontId="0" fillId="0" borderId="0" xfId="0" applyNumberFormat="1" applyFont="1" applyFill="1" applyAlignment="1">
      <alignment wrapText="1"/>
    </xf>
    <xf numFmtId="2" fontId="0" fillId="0" borderId="0" xfId="0" applyNumberFormat="1" applyFill="1" applyAlignment="1">
      <alignment wrapText="1"/>
    </xf>
    <xf numFmtId="0" fontId="2" fillId="0" borderId="11" xfId="0" applyFont="1" applyFill="1" applyBorder="1" applyAlignment="1">
      <alignment/>
    </xf>
    <xf numFmtId="0" fontId="3" fillId="0" borderId="15" xfId="0" applyFont="1" applyFill="1" applyBorder="1" applyAlignment="1">
      <alignment wrapText="1"/>
    </xf>
    <xf numFmtId="49" fontId="3" fillId="0" borderId="12" xfId="0" applyNumberFormat="1" applyFont="1" applyFill="1" applyBorder="1" applyAlignment="1">
      <alignment horizontal="right"/>
    </xf>
    <xf numFmtId="49" fontId="3" fillId="0" borderId="12" xfId="0" applyNumberFormat="1" applyFont="1" applyFill="1" applyBorder="1" applyAlignment="1">
      <alignment/>
    </xf>
    <xf numFmtId="0" fontId="3" fillId="0" borderId="10" xfId="0" applyFont="1" applyFill="1" applyBorder="1" applyAlignment="1">
      <alignment/>
    </xf>
    <xf numFmtId="49" fontId="1" fillId="0" borderId="12" xfId="0" applyNumberFormat="1" applyFont="1" applyFill="1" applyBorder="1" applyAlignment="1">
      <alignment/>
    </xf>
    <xf numFmtId="49" fontId="7" fillId="0" borderId="10" xfId="0" applyNumberFormat="1" applyFont="1" applyFill="1" applyBorder="1" applyAlignment="1">
      <alignment horizontal="right"/>
    </xf>
    <xf numFmtId="0" fontId="3" fillId="0" borderId="13" xfId="0" applyFont="1" applyFill="1" applyBorder="1" applyAlignment="1">
      <alignment horizontal="center" wrapText="1"/>
    </xf>
    <xf numFmtId="49" fontId="3" fillId="0" borderId="12" xfId="0" applyNumberFormat="1" applyFont="1" applyFill="1" applyBorder="1" applyAlignment="1">
      <alignment horizontal="center"/>
    </xf>
    <xf numFmtId="0" fontId="3" fillId="0" borderId="12" xfId="0" applyFont="1" applyFill="1" applyBorder="1" applyAlignment="1">
      <alignment wrapText="1"/>
    </xf>
    <xf numFmtId="0" fontId="3" fillId="0" borderId="13" xfId="0" applyFont="1" applyFill="1" applyBorder="1" applyAlignment="1">
      <alignment wrapText="1"/>
    </xf>
    <xf numFmtId="49" fontId="3" fillId="0" borderId="11" xfId="0" applyNumberFormat="1" applyFont="1" applyFill="1" applyBorder="1" applyAlignment="1">
      <alignment horizontal="center"/>
    </xf>
    <xf numFmtId="49" fontId="3" fillId="0" borderId="11" xfId="0" applyNumberFormat="1" applyFont="1" applyFill="1" applyBorder="1" applyAlignment="1">
      <alignment horizontal="right"/>
    </xf>
    <xf numFmtId="0" fontId="3" fillId="0" borderId="12" xfId="0" applyFont="1" applyFill="1" applyBorder="1" applyAlignment="1">
      <alignment/>
    </xf>
    <xf numFmtId="0" fontId="3" fillId="0" borderId="10" xfId="0" applyFont="1" applyFill="1" applyBorder="1" applyAlignment="1">
      <alignment horizontal="center" wrapText="1"/>
    </xf>
    <xf numFmtId="0" fontId="1" fillId="0" borderId="0" xfId="0" applyFont="1" applyFill="1" applyAlignment="1">
      <alignment horizontal="right" wrapText="1"/>
    </xf>
    <xf numFmtId="0" fontId="1" fillId="0" borderId="0" xfId="0" applyFont="1" applyAlignment="1">
      <alignment horizontal="right" wrapText="1"/>
    </xf>
    <xf numFmtId="0" fontId="1" fillId="0" borderId="0" xfId="0" applyFont="1" applyFill="1" applyAlignment="1">
      <alignment horizontal="left" wrapText="1"/>
    </xf>
    <xf numFmtId="2" fontId="3" fillId="0" borderId="11" xfId="0" applyNumberFormat="1" applyFont="1" applyFill="1" applyBorder="1" applyAlignment="1">
      <alignment/>
    </xf>
    <xf numFmtId="0" fontId="9" fillId="0" borderId="10" xfId="0" applyFont="1" applyFill="1" applyBorder="1" applyAlignment="1">
      <alignment wrapText="1"/>
    </xf>
    <xf numFmtId="0" fontId="0" fillId="0" borderId="0" xfId="0" applyFont="1" applyAlignment="1">
      <alignment/>
    </xf>
    <xf numFmtId="49" fontId="1" fillId="0" borderId="0" xfId="0" applyNumberFormat="1" applyFont="1" applyAlignment="1">
      <alignment horizontal="center" vertical="center"/>
    </xf>
    <xf numFmtId="0" fontId="1" fillId="0" borderId="0" xfId="0" applyFont="1" applyAlignment="1">
      <alignment horizontal="center" vertical="center"/>
    </xf>
    <xf numFmtId="0" fontId="1" fillId="0" borderId="10" xfId="0" applyFont="1" applyFill="1" applyBorder="1" applyAlignment="1">
      <alignment horizontal="center" vertical="center"/>
    </xf>
    <xf numFmtId="0" fontId="3" fillId="0" borderId="16" xfId="0" applyFont="1" applyFill="1" applyBorder="1" applyAlignment="1">
      <alignment wrapText="1"/>
    </xf>
    <xf numFmtId="0" fontId="7" fillId="0" borderId="17" xfId="0" applyFont="1" applyFill="1" applyBorder="1" applyAlignment="1">
      <alignment horizontal="justify" wrapText="1"/>
    </xf>
    <xf numFmtId="0" fontId="7" fillId="0" borderId="18" xfId="0" applyFont="1" applyFill="1" applyBorder="1" applyAlignment="1">
      <alignment horizontal="justify" wrapText="1"/>
    </xf>
    <xf numFmtId="0" fontId="1" fillId="0" borderId="18" xfId="0" applyFont="1" applyFill="1" applyBorder="1" applyAlignment="1">
      <alignment horizontal="justify" wrapText="1"/>
    </xf>
    <xf numFmtId="0" fontId="8" fillId="0" borderId="18" xfId="0" applyFont="1" applyFill="1" applyBorder="1" applyAlignment="1">
      <alignment horizontal="justify" wrapText="1"/>
    </xf>
    <xf numFmtId="0" fontId="1" fillId="0" borderId="17" xfId="0" applyFont="1" applyFill="1" applyBorder="1" applyAlignment="1">
      <alignment horizontal="justify" wrapText="1"/>
    </xf>
    <xf numFmtId="0" fontId="6" fillId="0" borderId="18" xfId="0" applyFont="1" applyFill="1" applyBorder="1" applyAlignment="1">
      <alignment horizontal="justify" wrapText="1"/>
    </xf>
    <xf numFmtId="49"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2" fillId="0" borderId="10" xfId="0" applyFont="1" applyFill="1" applyBorder="1" applyAlignment="1">
      <alignment/>
    </xf>
    <xf numFmtId="49" fontId="1" fillId="0" borderId="10" xfId="0" applyNumberFormat="1" applyFont="1" applyFill="1" applyBorder="1" applyAlignment="1">
      <alignment horizontal="center" vertical="center"/>
    </xf>
    <xf numFmtId="0" fontId="1" fillId="0" borderId="10" xfId="0" applyFont="1" applyFill="1" applyBorder="1" applyAlignment="1">
      <alignment/>
    </xf>
    <xf numFmtId="0" fontId="1" fillId="0" borderId="10" xfId="0" applyFont="1" applyBorder="1" applyAlignment="1">
      <alignment/>
    </xf>
    <xf numFmtId="0" fontId="0" fillId="0" borderId="0" xfId="0" applyAlignment="1">
      <alignment/>
    </xf>
    <xf numFmtId="0" fontId="10" fillId="0" borderId="11" xfId="0" applyFont="1" applyFill="1" applyBorder="1" applyAlignment="1">
      <alignment horizontal="right"/>
    </xf>
    <xf numFmtId="0" fontId="11" fillId="0" borderId="15" xfId="0" applyFont="1" applyFill="1" applyBorder="1" applyAlignment="1">
      <alignment horizontal="center"/>
    </xf>
    <xf numFmtId="2" fontId="11" fillId="0" borderId="10" xfId="0" applyNumberFormat="1" applyFont="1" applyFill="1" applyBorder="1" applyAlignment="1">
      <alignment horizontal="right" wrapText="1"/>
    </xf>
    <xf numFmtId="49" fontId="11" fillId="0" borderId="10" xfId="0" applyNumberFormat="1" applyFont="1" applyFill="1" applyBorder="1" applyAlignment="1">
      <alignment horizontal="right"/>
    </xf>
    <xf numFmtId="0" fontId="11" fillId="0" borderId="13" xfId="0" applyFont="1" applyFill="1" applyBorder="1" applyAlignment="1">
      <alignment/>
    </xf>
    <xf numFmtId="49" fontId="10" fillId="0" borderId="12" xfId="0" applyNumberFormat="1" applyFont="1" applyFill="1" applyBorder="1" applyAlignment="1">
      <alignment horizontal="right"/>
    </xf>
    <xf numFmtId="0" fontId="10" fillId="0" borderId="14" xfId="0" applyFont="1" applyFill="1" applyBorder="1" applyAlignment="1">
      <alignment wrapText="1"/>
    </xf>
    <xf numFmtId="2" fontId="10" fillId="0" borderId="10" xfId="0" applyNumberFormat="1" applyFont="1" applyFill="1" applyBorder="1" applyAlignment="1">
      <alignment horizontal="right" wrapText="1"/>
    </xf>
    <xf numFmtId="2" fontId="10" fillId="0" borderId="10" xfId="0" applyNumberFormat="1" applyFont="1" applyFill="1" applyBorder="1" applyAlignment="1">
      <alignment wrapText="1"/>
    </xf>
    <xf numFmtId="0" fontId="10" fillId="0" borderId="13" xfId="0" applyFont="1" applyFill="1" applyBorder="1" applyAlignment="1">
      <alignment wrapText="1"/>
    </xf>
    <xf numFmtId="49" fontId="10" fillId="0" borderId="10" xfId="0" applyNumberFormat="1" applyFont="1" applyFill="1" applyBorder="1" applyAlignment="1">
      <alignment horizontal="right"/>
    </xf>
    <xf numFmtId="0" fontId="10" fillId="0" borderId="13" xfId="0" applyFont="1" applyFill="1" applyBorder="1" applyAlignment="1">
      <alignment/>
    </xf>
    <xf numFmtId="0" fontId="10" fillId="0" borderId="14" xfId="0" applyFont="1" applyFill="1" applyBorder="1" applyAlignment="1">
      <alignment/>
    </xf>
    <xf numFmtId="179" fontId="11" fillId="0" borderId="10" xfId="0" applyNumberFormat="1" applyFont="1" applyFill="1" applyBorder="1" applyAlignment="1">
      <alignment horizontal="right" wrapText="1"/>
    </xf>
    <xf numFmtId="179" fontId="10" fillId="0" borderId="10" xfId="0" applyNumberFormat="1" applyFont="1" applyFill="1" applyBorder="1" applyAlignment="1">
      <alignment horizontal="right" wrapText="1"/>
    </xf>
    <xf numFmtId="0" fontId="11" fillId="0" borderId="10" xfId="0" applyFont="1" applyFill="1" applyBorder="1" applyAlignment="1">
      <alignment horizontal="right" wrapText="1"/>
    </xf>
    <xf numFmtId="0" fontId="11" fillId="0" borderId="13" xfId="0" applyFont="1" applyFill="1" applyBorder="1" applyAlignment="1">
      <alignment wrapText="1"/>
    </xf>
    <xf numFmtId="2" fontId="11" fillId="0" borderId="12" xfId="0" applyNumberFormat="1" applyFont="1" applyFill="1" applyBorder="1" applyAlignment="1">
      <alignment horizontal="right"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horizontal="justify" wrapText="1"/>
    </xf>
    <xf numFmtId="0" fontId="2" fillId="0" borderId="0" xfId="0" applyFont="1" applyFill="1" applyAlignment="1">
      <alignment/>
    </xf>
    <xf numFmtId="0" fontId="13" fillId="0" borderId="19" xfId="0" applyFont="1" applyFill="1" applyBorder="1" applyAlignment="1">
      <alignment horizontal="justify" wrapText="1"/>
    </xf>
    <xf numFmtId="0" fontId="3" fillId="0" borderId="17" xfId="0" applyFont="1" applyFill="1" applyBorder="1" applyAlignment="1">
      <alignment horizontal="justify" wrapText="1"/>
    </xf>
    <xf numFmtId="0" fontId="13" fillId="0" borderId="18" xfId="0" applyFont="1" applyFill="1" applyBorder="1" applyAlignment="1">
      <alignment horizontal="justify" wrapText="1"/>
    </xf>
    <xf numFmtId="0" fontId="0" fillId="0" borderId="0" xfId="0" applyFill="1" applyBorder="1" applyAlignment="1">
      <alignment/>
    </xf>
    <xf numFmtId="0" fontId="1" fillId="0" borderId="10" xfId="0" applyFont="1" applyFill="1" applyBorder="1" applyAlignment="1">
      <alignment horizontal="center"/>
    </xf>
    <xf numFmtId="0" fontId="0" fillId="0" borderId="0" xfId="0" applyAlignment="1">
      <alignment horizontal="center" wrapText="1"/>
    </xf>
    <xf numFmtId="0" fontId="2" fillId="0" borderId="11" xfId="0" applyFont="1" applyFill="1" applyBorder="1" applyAlignment="1">
      <alignment horizontal="center"/>
    </xf>
    <xf numFmtId="0" fontId="0" fillId="0" borderId="0" xfId="0" applyAlignment="1">
      <alignment horizontal="center"/>
    </xf>
    <xf numFmtId="49" fontId="3" fillId="0" borderId="10" xfId="0" applyNumberFormat="1" applyFont="1" applyFill="1" applyBorder="1" applyAlignment="1">
      <alignment horizontal="center" wrapText="1"/>
    </xf>
    <xf numFmtId="49" fontId="1" fillId="0" borderId="0" xfId="0" applyNumberFormat="1" applyFont="1" applyFill="1" applyBorder="1" applyAlignment="1">
      <alignment horizontal="center" wrapText="1"/>
    </xf>
    <xf numFmtId="0" fontId="3" fillId="0" borderId="12" xfId="0" applyFont="1" applyFill="1" applyBorder="1" applyAlignment="1">
      <alignment horizontal="left" wrapText="1"/>
    </xf>
    <xf numFmtId="0" fontId="9" fillId="0" borderId="13" xfId="0" applyFont="1" applyFill="1" applyBorder="1" applyAlignment="1">
      <alignment wrapText="1"/>
    </xf>
    <xf numFmtId="0" fontId="10" fillId="0" borderId="13" xfId="0" applyFont="1" applyFill="1" applyBorder="1" applyAlignment="1">
      <alignment horizontal="justify" wrapText="1"/>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0" fillId="0" borderId="10" xfId="0" applyBorder="1" applyAlignment="1">
      <alignment/>
    </xf>
    <xf numFmtId="0" fontId="6" fillId="0" borderId="0" xfId="0" applyFont="1" applyAlignment="1">
      <alignment horizontal="justify"/>
    </xf>
    <xf numFmtId="2" fontId="3" fillId="0" borderId="10" xfId="0" applyNumberFormat="1" applyFont="1" applyFill="1" applyBorder="1" applyAlignment="1">
      <alignment horizontal="right"/>
    </xf>
    <xf numFmtId="2" fontId="3" fillId="0" borderId="12" xfId="0" applyNumberFormat="1" applyFont="1" applyFill="1" applyBorder="1" applyAlignment="1">
      <alignment/>
    </xf>
    <xf numFmtId="2" fontId="1" fillId="0" borderId="10" xfId="0" applyNumberFormat="1" applyFont="1" applyFill="1" applyBorder="1" applyAlignment="1">
      <alignment horizontal="right"/>
    </xf>
    <xf numFmtId="2" fontId="1" fillId="0" borderId="12" xfId="0" applyNumberFormat="1" applyFont="1" applyFill="1" applyBorder="1" applyAlignment="1">
      <alignment horizontal="right"/>
    </xf>
    <xf numFmtId="2" fontId="3" fillId="0" borderId="12" xfId="0" applyNumberFormat="1" applyFont="1" applyFill="1" applyBorder="1" applyAlignment="1">
      <alignment horizontal="right"/>
    </xf>
    <xf numFmtId="2" fontId="1" fillId="0" borderId="10" xfId="0" applyNumberFormat="1" applyFont="1" applyFill="1" applyBorder="1" applyAlignment="1" applyProtection="1">
      <alignment horizontal="right"/>
      <protection locked="0"/>
    </xf>
    <xf numFmtId="2" fontId="1" fillId="0" borderId="10" xfId="0" applyNumberFormat="1" applyFont="1" applyFill="1" applyBorder="1" applyAlignment="1">
      <alignment horizontal="right" wrapText="1"/>
    </xf>
    <xf numFmtId="2" fontId="1" fillId="0" borderId="12" xfId="0" applyNumberFormat="1" applyFont="1" applyFill="1" applyBorder="1" applyAlignment="1">
      <alignment horizontal="right" wrapText="1"/>
    </xf>
    <xf numFmtId="2" fontId="1" fillId="0" borderId="12" xfId="0" applyNumberFormat="1" applyFont="1" applyFill="1" applyBorder="1" applyAlignment="1" applyProtection="1">
      <alignment horizontal="right"/>
      <protection locked="0"/>
    </xf>
    <xf numFmtId="2" fontId="1" fillId="0" borderId="10" xfId="0" applyNumberFormat="1" applyFont="1" applyFill="1" applyBorder="1" applyAlignment="1">
      <alignment/>
    </xf>
    <xf numFmtId="2" fontId="3" fillId="0" borderId="12" xfId="0" applyNumberFormat="1" applyFont="1" applyFill="1" applyBorder="1" applyAlignment="1" applyProtection="1">
      <alignment horizontal="right"/>
      <protection locked="0"/>
    </xf>
    <xf numFmtId="2" fontId="3" fillId="0" borderId="10" xfId="0" applyNumberFormat="1" applyFont="1" applyFill="1" applyBorder="1" applyAlignment="1">
      <alignment/>
    </xf>
    <xf numFmtId="2" fontId="3" fillId="0" borderId="11" xfId="0" applyNumberFormat="1" applyFont="1" applyFill="1" applyBorder="1" applyAlignment="1">
      <alignment horizontal="right"/>
    </xf>
    <xf numFmtId="2" fontId="1" fillId="0" borderId="11" xfId="0" applyNumberFormat="1" applyFont="1" applyFill="1" applyBorder="1" applyAlignment="1">
      <alignment horizontal="right"/>
    </xf>
    <xf numFmtId="2" fontId="3" fillId="0" borderId="10" xfId="0" applyNumberFormat="1" applyFont="1" applyFill="1" applyBorder="1" applyAlignment="1">
      <alignment/>
    </xf>
    <xf numFmtId="2" fontId="3" fillId="0" borderId="10" xfId="0" applyNumberFormat="1" applyFont="1" applyFill="1" applyBorder="1" applyAlignment="1" applyProtection="1">
      <alignment horizontal="right"/>
      <protection locked="0"/>
    </xf>
    <xf numFmtId="2" fontId="0" fillId="0" borderId="0" xfId="0" applyNumberFormat="1" applyFont="1" applyAlignment="1">
      <alignment/>
    </xf>
    <xf numFmtId="0" fontId="1" fillId="0" borderId="10" xfId="0" applyFont="1" applyFill="1" applyBorder="1" applyAlignment="1">
      <alignment horizontal="justify" wrapText="1"/>
    </xf>
    <xf numFmtId="0" fontId="6" fillId="0" borderId="10" xfId="0" applyFont="1" applyBorder="1" applyAlignment="1">
      <alignment horizontal="justify"/>
    </xf>
    <xf numFmtId="49" fontId="1" fillId="33" borderId="10" xfId="0" applyNumberFormat="1" applyFont="1" applyFill="1" applyBorder="1" applyAlignment="1">
      <alignment horizontal="right"/>
    </xf>
    <xf numFmtId="49" fontId="1" fillId="33" borderId="10" xfId="0" applyNumberFormat="1" applyFont="1" applyFill="1" applyBorder="1" applyAlignment="1">
      <alignment horizontal="center"/>
    </xf>
    <xf numFmtId="0" fontId="1" fillId="33" borderId="13" xfId="0" applyFont="1" applyFill="1" applyBorder="1" applyAlignment="1">
      <alignment horizontal="justify" wrapText="1"/>
    </xf>
    <xf numFmtId="2" fontId="1" fillId="33" borderId="10" xfId="0" applyNumberFormat="1" applyFont="1" applyFill="1" applyBorder="1" applyAlignment="1" applyProtection="1">
      <alignment horizontal="right"/>
      <protection locked="0"/>
    </xf>
    <xf numFmtId="169" fontId="13" fillId="0" borderId="10" xfId="61" applyFont="1" applyFill="1" applyBorder="1" applyAlignment="1">
      <alignment horizontal="center" wrapText="1"/>
    </xf>
    <xf numFmtId="2" fontId="1" fillId="0" borderId="20" xfId="0" applyNumberFormat="1" applyFont="1" applyFill="1" applyBorder="1" applyAlignment="1" applyProtection="1">
      <alignment horizontal="right"/>
      <protection locked="0"/>
    </xf>
    <xf numFmtId="2" fontId="1" fillId="0" borderId="10" xfId="0" applyNumberFormat="1" applyFont="1" applyBorder="1" applyAlignment="1">
      <alignment/>
    </xf>
    <xf numFmtId="2" fontId="3" fillId="0" borderId="10" xfId="0" applyNumberFormat="1" applyFont="1" applyBorder="1" applyAlignment="1">
      <alignment/>
    </xf>
    <xf numFmtId="0" fontId="10" fillId="0" borderId="14" xfId="0" applyFont="1" applyFill="1" applyBorder="1" applyAlignment="1">
      <alignment horizontal="justify" wrapText="1"/>
    </xf>
    <xf numFmtId="2" fontId="1" fillId="0" borderId="0" xfId="0" applyNumberFormat="1" applyFont="1" applyFill="1" applyBorder="1" applyAlignment="1" applyProtection="1">
      <alignment horizontal="right"/>
      <protection locked="0"/>
    </xf>
    <xf numFmtId="2" fontId="1" fillId="0" borderId="20" xfId="0" applyNumberFormat="1" applyFont="1" applyFill="1" applyBorder="1" applyAlignment="1">
      <alignment horizontal="right"/>
    </xf>
    <xf numFmtId="0" fontId="11" fillId="0" borderId="14" xfId="0" applyFont="1" applyFill="1" applyBorder="1" applyAlignment="1">
      <alignment horizontal="justify" wrapText="1"/>
    </xf>
    <xf numFmtId="0" fontId="1" fillId="0" borderId="0" xfId="0" applyFont="1" applyAlignment="1">
      <alignment horizontal="center" wrapText="1"/>
    </xf>
    <xf numFmtId="2" fontId="10" fillId="0" borderId="10" xfId="0" applyNumberFormat="1" applyFont="1" applyFill="1" applyBorder="1" applyAlignment="1" applyProtection="1">
      <alignment horizontal="center" wrapText="1"/>
      <protection locked="0"/>
    </xf>
    <xf numFmtId="0" fontId="12" fillId="0" borderId="0" xfId="0" applyFont="1" applyFill="1" applyAlignment="1">
      <alignment horizontal="center" wrapText="1"/>
    </xf>
    <xf numFmtId="0" fontId="12" fillId="0" borderId="16" xfId="0" applyFont="1" applyFill="1" applyBorder="1" applyAlignment="1">
      <alignment horizontal="center" wrapText="1"/>
    </xf>
    <xf numFmtId="0" fontId="10" fillId="0" borderId="10" xfId="0" applyFont="1" applyFill="1" applyBorder="1" applyAlignment="1">
      <alignment horizontal="right"/>
    </xf>
    <xf numFmtId="0" fontId="10" fillId="0" borderId="10" xfId="0" applyFont="1" applyBorder="1" applyAlignment="1">
      <alignment horizontal="right"/>
    </xf>
    <xf numFmtId="0" fontId="10" fillId="0" borderId="10" xfId="0" applyFont="1" applyFill="1" applyBorder="1" applyAlignment="1">
      <alignment horizontal="center"/>
    </xf>
    <xf numFmtId="0" fontId="10" fillId="0" borderId="10" xfId="0" applyFont="1" applyBorder="1" applyAlignment="1">
      <alignment/>
    </xf>
    <xf numFmtId="2" fontId="10" fillId="0" borderId="10" xfId="0" applyNumberFormat="1" applyFont="1" applyFill="1" applyBorder="1" applyAlignment="1" applyProtection="1">
      <alignment horizontal="center"/>
      <protection locked="0"/>
    </xf>
    <xf numFmtId="2" fontId="1" fillId="0" borderId="10" xfId="0" applyNumberFormat="1" applyFont="1" applyFill="1" applyBorder="1" applyAlignment="1">
      <alignment horizontal="center" wrapText="1"/>
    </xf>
    <xf numFmtId="2" fontId="0" fillId="0" borderId="10" xfId="0" applyNumberFormat="1" applyFont="1" applyFill="1" applyBorder="1" applyAlignment="1">
      <alignment/>
    </xf>
    <xf numFmtId="0" fontId="1" fillId="0" borderId="10" xfId="0" applyFont="1" applyFill="1" applyBorder="1" applyAlignment="1">
      <alignment horizontal="center"/>
    </xf>
    <xf numFmtId="0" fontId="0" fillId="0" borderId="10" xfId="0" applyBorder="1" applyAlignment="1">
      <alignment/>
    </xf>
    <xf numFmtId="0" fontId="2" fillId="0" borderId="0" xfId="0" applyFont="1" applyFill="1" applyAlignment="1">
      <alignment horizontal="center" wrapText="1"/>
    </xf>
    <xf numFmtId="0" fontId="2" fillId="0" borderId="16" xfId="0" applyFont="1" applyFill="1" applyBorder="1" applyAlignment="1">
      <alignment horizontal="center" wrapText="1"/>
    </xf>
    <xf numFmtId="2" fontId="1" fillId="0" borderId="0" xfId="0" applyNumberFormat="1" applyFont="1" applyAlignment="1">
      <alignment horizontal="center" wrapText="1"/>
    </xf>
    <xf numFmtId="2" fontId="1" fillId="0" borderId="10" xfId="0" applyNumberFormat="1" applyFont="1" applyFill="1" applyBorder="1" applyAlignment="1">
      <alignment horizontal="center" vertical="center"/>
    </xf>
    <xf numFmtId="0" fontId="1" fillId="0" borderId="12" xfId="0" applyFont="1" applyFill="1" applyBorder="1" applyAlignment="1">
      <alignment horizontal="center"/>
    </xf>
    <xf numFmtId="0" fontId="0" fillId="0" borderId="20" xfId="0" applyBorder="1" applyAlignment="1">
      <alignment horizontal="center"/>
    </xf>
    <xf numFmtId="0" fontId="0" fillId="0" borderId="11" xfId="0" applyBorder="1" applyAlignment="1">
      <alignment horizontal="center"/>
    </xf>
    <xf numFmtId="0" fontId="1" fillId="0" borderId="10" xfId="0" applyFont="1" applyFill="1" applyBorder="1" applyAlignment="1">
      <alignment horizontal="center" wrapText="1"/>
    </xf>
    <xf numFmtId="0" fontId="0" fillId="0" borderId="10" xfId="0" applyBorder="1" applyAlignment="1">
      <alignment wrapText="1"/>
    </xf>
    <xf numFmtId="0" fontId="0" fillId="0" borderId="10" xfId="0" applyFont="1" applyFill="1" applyBorder="1" applyAlignment="1">
      <alignment/>
    </xf>
    <xf numFmtId="0" fontId="1" fillId="0" borderId="10" xfId="0" applyFont="1" applyFill="1" applyBorder="1" applyAlignment="1">
      <alignment horizontal="center" vertical="center"/>
    </xf>
    <xf numFmtId="0" fontId="0" fillId="0" borderId="10" xfId="0" applyBorder="1" applyAlignment="1">
      <alignment horizont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9" xfId="0" applyFont="1" applyFill="1" applyBorder="1" applyAlignment="1">
      <alignment horizontal="center" wrapText="1"/>
    </xf>
    <xf numFmtId="0" fontId="0" fillId="0" borderId="19" xfId="0" applyBorder="1" applyAlignment="1">
      <alignment wrapText="1"/>
    </xf>
    <xf numFmtId="0" fontId="12"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71"/>
  <sheetViews>
    <sheetView zoomScalePageLayoutView="0" workbookViewId="0" topLeftCell="A1">
      <selection activeCell="C1" sqref="C1:E1"/>
    </sheetView>
  </sheetViews>
  <sheetFormatPr defaultColWidth="9.00390625" defaultRowHeight="12.75"/>
  <cols>
    <col min="1" max="1" width="6.375" style="24" customWidth="1"/>
    <col min="2" max="2" width="50.875" style="9" customWidth="1"/>
    <col min="3" max="3" width="13.25390625" style="53" customWidth="1"/>
    <col min="4" max="4" width="13.00390625" style="0" customWidth="1"/>
    <col min="5" max="5" width="13.25390625" style="0" customWidth="1"/>
  </cols>
  <sheetData>
    <row r="1" spans="1:8" ht="104.25" customHeight="1">
      <c r="A1" s="14"/>
      <c r="B1" s="91"/>
      <c r="C1" s="162" t="s">
        <v>785</v>
      </c>
      <c r="D1" s="162"/>
      <c r="E1" s="162"/>
      <c r="F1" s="1"/>
      <c r="G1" s="1"/>
      <c r="H1" s="1"/>
    </row>
    <row r="2" spans="1:8" ht="12.75">
      <c r="A2" s="164" t="s">
        <v>41</v>
      </c>
      <c r="B2" s="164"/>
      <c r="C2" s="164"/>
      <c r="D2" s="164"/>
      <c r="E2" s="164"/>
      <c r="F2" s="2"/>
      <c r="G2" s="2"/>
      <c r="H2" s="2"/>
    </row>
    <row r="3" spans="1:5" ht="27" customHeight="1">
      <c r="A3" s="165"/>
      <c r="B3" s="165"/>
      <c r="C3" s="165"/>
      <c r="D3" s="165"/>
      <c r="E3" s="165"/>
    </row>
    <row r="4" spans="1:5" ht="12.75">
      <c r="A4" s="166" t="s">
        <v>662</v>
      </c>
      <c r="B4" s="168" t="s">
        <v>665</v>
      </c>
      <c r="C4" s="163" t="s">
        <v>666</v>
      </c>
      <c r="D4" s="163"/>
      <c r="E4" s="163"/>
    </row>
    <row r="5" spans="1:5" ht="12.75">
      <c r="A5" s="167"/>
      <c r="B5" s="169"/>
      <c r="C5" s="170" t="s">
        <v>27</v>
      </c>
      <c r="D5" s="170" t="s">
        <v>28</v>
      </c>
      <c r="E5" s="170" t="s">
        <v>29</v>
      </c>
    </row>
    <row r="6" spans="1:5" ht="12.75">
      <c r="A6" s="167"/>
      <c r="B6" s="169"/>
      <c r="C6" s="170"/>
      <c r="D6" s="170"/>
      <c r="E6" s="170"/>
    </row>
    <row r="7" spans="1:5" ht="12.75">
      <c r="A7" s="92"/>
      <c r="B7" s="93" t="s">
        <v>71</v>
      </c>
      <c r="C7" s="94">
        <f>C8+C17+C20+C28+C35+C38+C42+C45+C47+C26</f>
        <v>279816.6780000001</v>
      </c>
      <c r="D7" s="94">
        <f>D8+D17+D20+D28+D35+D38+D42+D45+D47+D26</f>
        <v>263029.9</v>
      </c>
      <c r="E7" s="94">
        <f>E8+E17+E20+E28+E35+E38+E42+E45+E47+E26</f>
        <v>263342.5</v>
      </c>
    </row>
    <row r="8" spans="1:5" s="5" customFormat="1" ht="12" customHeight="1">
      <c r="A8" s="95" t="s">
        <v>669</v>
      </c>
      <c r="B8" s="96" t="s">
        <v>676</v>
      </c>
      <c r="C8" s="94">
        <f>C9+C11+C13+C15+C16+C12+C14+C10</f>
        <v>33180.4</v>
      </c>
      <c r="D8" s="94">
        <f>D9+D11+D13+D15+D16+D12+D14+D10</f>
        <v>30755.6</v>
      </c>
      <c r="E8" s="94">
        <f>E9+E11+E13+E15+E16+E12+E14+E10</f>
        <v>30755.6</v>
      </c>
    </row>
    <row r="9" spans="1:5" s="8" customFormat="1" ht="25.5" hidden="1">
      <c r="A9" s="97" t="s">
        <v>667</v>
      </c>
      <c r="B9" s="98" t="str">
        <f>'Прил.№5'!E11</f>
        <v>Функционирование высшего должностного лица субъекта Российской Федерации и муниципального образования</v>
      </c>
      <c r="C9" s="99">
        <f>'Прил.№ 4'!E10</f>
        <v>0</v>
      </c>
      <c r="D9" s="99">
        <f>'Прил.№ 4'!F10</f>
        <v>0</v>
      </c>
      <c r="E9" s="99">
        <f>'Прил.№ 4'!G10</f>
        <v>0</v>
      </c>
    </row>
    <row r="10" spans="1:5" s="8" customFormat="1" ht="38.25">
      <c r="A10" s="97" t="s">
        <v>701</v>
      </c>
      <c r="B10" s="158" t="s">
        <v>702</v>
      </c>
      <c r="C10" s="99">
        <f>'Прил.№ 4'!E19</f>
        <v>17.4</v>
      </c>
      <c r="D10" s="99">
        <f>'Прил.№ 4'!F19</f>
        <v>0</v>
      </c>
      <c r="E10" s="99">
        <f>'Прил.№ 4'!G19</f>
        <v>0</v>
      </c>
    </row>
    <row r="11" spans="1:5" s="8" customFormat="1" ht="38.25">
      <c r="A11" s="97" t="s">
        <v>670</v>
      </c>
      <c r="B11" s="98" t="s">
        <v>21</v>
      </c>
      <c r="C11" s="99">
        <f>'Прил.№ 4'!E26</f>
        <v>17312.399999999998</v>
      </c>
      <c r="D11" s="99">
        <f>'Прил.№ 4'!F26</f>
        <v>15984.1</v>
      </c>
      <c r="E11" s="99">
        <f>'Прил.№ 4'!G26</f>
        <v>15984.1</v>
      </c>
    </row>
    <row r="12" spans="1:5" s="8" customFormat="1" ht="12.75">
      <c r="A12" s="97" t="s">
        <v>644</v>
      </c>
      <c r="B12" s="101" t="s">
        <v>645</v>
      </c>
      <c r="C12" s="99">
        <f>'Прил.№ 4'!E54</f>
        <v>0</v>
      </c>
      <c r="D12" s="99">
        <f>'Прил.№ 4'!F54</f>
        <v>0</v>
      </c>
      <c r="E12" s="99">
        <f>'Прил.№ 4'!G54</f>
        <v>0</v>
      </c>
    </row>
    <row r="13" spans="1:5" s="8" customFormat="1" ht="38.25">
      <c r="A13" s="102" t="s">
        <v>66</v>
      </c>
      <c r="B13" s="101" t="str">
        <f>'Прил.№ 4'!D62</f>
        <v>Обеспечение деятельности  финансовых, налоговых и таможенных органов и органов финансового (финансово-бюджетного) надзора</v>
      </c>
      <c r="C13" s="99">
        <f>'Прил.№ 4'!E62</f>
        <v>7603</v>
      </c>
      <c r="D13" s="99">
        <f>'Прил.№ 4'!F62</f>
        <v>7424.5</v>
      </c>
      <c r="E13" s="99">
        <f>'Прил.№ 4'!G62</f>
        <v>7424.5</v>
      </c>
    </row>
    <row r="14" spans="1:5" s="8" customFormat="1" ht="12.75">
      <c r="A14" s="102" t="s">
        <v>486</v>
      </c>
      <c r="B14" s="126" t="s">
        <v>487</v>
      </c>
      <c r="C14" s="99">
        <f>'Прил.№ 4'!E84</f>
        <v>0</v>
      </c>
      <c r="D14" s="99">
        <f>'Прил.№ 4'!F84</f>
        <v>0</v>
      </c>
      <c r="E14" s="99">
        <f>'Прил.№ 4'!G84</f>
        <v>0</v>
      </c>
    </row>
    <row r="15" spans="1:5" s="8" customFormat="1" ht="12.75">
      <c r="A15" s="102" t="s">
        <v>76</v>
      </c>
      <c r="B15" s="103" t="s">
        <v>677</v>
      </c>
      <c r="C15" s="99">
        <f>'Прил.№ 4'!E91</f>
        <v>553.6</v>
      </c>
      <c r="D15" s="99">
        <f>'Прил.№ 4'!F91</f>
        <v>200</v>
      </c>
      <c r="E15" s="99">
        <f>'Прил.№ 4'!G91</f>
        <v>200</v>
      </c>
    </row>
    <row r="16" spans="1:5" s="8" customFormat="1" ht="12.75">
      <c r="A16" s="102" t="s">
        <v>81</v>
      </c>
      <c r="B16" s="103" t="s">
        <v>678</v>
      </c>
      <c r="C16" s="99">
        <f>'Прил.№ 4'!E98</f>
        <v>7694</v>
      </c>
      <c r="D16" s="99">
        <f>'Прил.№ 4'!F98</f>
        <v>7147</v>
      </c>
      <c r="E16" s="99">
        <f>'Прил.№ 4'!G98</f>
        <v>7147</v>
      </c>
    </row>
    <row r="17" spans="1:5" s="5" customFormat="1" ht="12.75">
      <c r="A17" s="95" t="s">
        <v>671</v>
      </c>
      <c r="B17" s="96" t="s">
        <v>679</v>
      </c>
      <c r="C17" s="94">
        <f>C18+C19</f>
        <v>1560.6</v>
      </c>
      <c r="D17" s="94">
        <f>D18+D19</f>
        <v>1551</v>
      </c>
      <c r="E17" s="94">
        <f>E18+E19</f>
        <v>1550.4</v>
      </c>
    </row>
    <row r="18" spans="1:5" s="5" customFormat="1" ht="12.75">
      <c r="A18" s="97" t="s">
        <v>105</v>
      </c>
      <c r="B18" s="104" t="s">
        <v>106</v>
      </c>
      <c r="C18" s="99">
        <f>'Прил.№ 4'!E179</f>
        <v>460.6</v>
      </c>
      <c r="D18" s="99">
        <f>'Прил.№ 4'!F179</f>
        <v>461</v>
      </c>
      <c r="E18" s="99">
        <f>'Прил.№ 4'!G179</f>
        <v>460.4</v>
      </c>
    </row>
    <row r="19" spans="1:5" s="8" customFormat="1" ht="25.5">
      <c r="A19" s="97" t="s">
        <v>672</v>
      </c>
      <c r="B19" s="98" t="str">
        <f>'Прил.№5'!E103</f>
        <v>Защита населения и территории от чрезвычайных ситуаций природного и техногенного характера, гражданская оборона</v>
      </c>
      <c r="C19" s="99">
        <f>'Прил.№ 4'!E187</f>
        <v>1100</v>
      </c>
      <c r="D19" s="99">
        <f>'Прил.№ 4'!F187</f>
        <v>1090</v>
      </c>
      <c r="E19" s="99">
        <f>'Прил.№ 4'!G187</f>
        <v>1090</v>
      </c>
    </row>
    <row r="20" spans="1:5" s="5" customFormat="1" ht="12.75">
      <c r="A20" s="95" t="s">
        <v>673</v>
      </c>
      <c r="B20" s="96" t="s">
        <v>2</v>
      </c>
      <c r="C20" s="94">
        <f>C22+C23+C25+C24+C21</f>
        <v>21346.600000000002</v>
      </c>
      <c r="D20" s="94">
        <f>D22+D23+D25+D24+D21</f>
        <v>20317.100000000002</v>
      </c>
      <c r="E20" s="94">
        <f>E22+E23+E25+E24+E21</f>
        <v>21398.2</v>
      </c>
    </row>
    <row r="21" spans="1:5" s="5" customFormat="1" ht="12.75">
      <c r="A21" s="102" t="s">
        <v>112</v>
      </c>
      <c r="B21" s="103" t="s">
        <v>171</v>
      </c>
      <c r="C21" s="99">
        <f>'Прил.№ 4'!E226</f>
        <v>125</v>
      </c>
      <c r="D21" s="99">
        <f>'Прил.№ 4'!F226</f>
        <v>125</v>
      </c>
      <c r="E21" s="99">
        <f>'Прил.№ 4'!G226</f>
        <v>125</v>
      </c>
    </row>
    <row r="22" spans="1:5" s="8" customFormat="1" ht="12.75">
      <c r="A22" s="102" t="s">
        <v>674</v>
      </c>
      <c r="B22" s="103" t="s">
        <v>3</v>
      </c>
      <c r="C22" s="99">
        <f>'Прил.№ 4'!E234</f>
        <v>73.4</v>
      </c>
      <c r="D22" s="99">
        <f>'Прил.№ 4'!F234</f>
        <v>73.4</v>
      </c>
      <c r="E22" s="99">
        <f>'Прил.№ 4'!G234</f>
        <v>73.4</v>
      </c>
    </row>
    <row r="23" spans="1:5" s="8" customFormat="1" ht="12.75">
      <c r="A23" s="102" t="s">
        <v>675</v>
      </c>
      <c r="B23" s="103" t="s">
        <v>4</v>
      </c>
      <c r="C23" s="99">
        <f>'Прил.№ 4'!E242</f>
        <v>2739.8</v>
      </c>
      <c r="D23" s="99">
        <f>'Прил.№ 4'!F242</f>
        <v>1090</v>
      </c>
      <c r="E23" s="99">
        <f>'Прил.№ 4'!G242</f>
        <v>1090</v>
      </c>
    </row>
    <row r="24" spans="1:5" s="8" customFormat="1" ht="12.75">
      <c r="A24" s="102" t="s">
        <v>90</v>
      </c>
      <c r="B24" s="103" t="s">
        <v>92</v>
      </c>
      <c r="C24" s="99">
        <f>'Прил.№ 4'!E258</f>
        <v>18328.4</v>
      </c>
      <c r="D24" s="99">
        <f>'Прил.№ 4'!F258</f>
        <v>18948.7</v>
      </c>
      <c r="E24" s="99">
        <f>'Прил.№ 4'!G258</f>
        <v>20029.8</v>
      </c>
    </row>
    <row r="25" spans="1:5" s="8" customFormat="1" ht="12.75">
      <c r="A25" s="102" t="s">
        <v>77</v>
      </c>
      <c r="B25" s="103" t="s">
        <v>5</v>
      </c>
      <c r="C25" s="99">
        <f>'Прил.№ 4'!E280</f>
        <v>80</v>
      </c>
      <c r="D25" s="99">
        <f>'Прил.№ 4'!F280</f>
        <v>80</v>
      </c>
      <c r="E25" s="99">
        <f>'Прил.№ 4'!G280</f>
        <v>80</v>
      </c>
    </row>
    <row r="26" spans="1:5" s="8" customFormat="1" ht="12.75">
      <c r="A26" s="95" t="s">
        <v>738</v>
      </c>
      <c r="B26" s="161" t="s">
        <v>739</v>
      </c>
      <c r="C26" s="94">
        <f>C27</f>
        <v>1150</v>
      </c>
      <c r="D26" s="94">
        <f>D27</f>
        <v>0</v>
      </c>
      <c r="E26" s="94">
        <f>E27</f>
        <v>0</v>
      </c>
    </row>
    <row r="27" spans="1:5" s="8" customFormat="1" ht="12.75">
      <c r="A27" s="102" t="s">
        <v>740</v>
      </c>
      <c r="B27" s="158" t="s">
        <v>741</v>
      </c>
      <c r="C27" s="99">
        <f>'Прил.№ 4'!E309</f>
        <v>1150</v>
      </c>
      <c r="D27" s="99">
        <f>'Прил.№ 4'!F309</f>
        <v>0</v>
      </c>
      <c r="E27" s="99">
        <f>'Прил.№ 4'!G309</f>
        <v>0</v>
      </c>
    </row>
    <row r="28" spans="1:5" s="5" customFormat="1" ht="12.75">
      <c r="A28" s="95" t="s">
        <v>6</v>
      </c>
      <c r="B28" s="96" t="s">
        <v>7</v>
      </c>
      <c r="C28" s="94">
        <f>C29+C30+C32+C33+C34+C31</f>
        <v>173140.90000000002</v>
      </c>
      <c r="D28" s="94">
        <f>D29+D30+D32+D33+D34+D31</f>
        <v>165357</v>
      </c>
      <c r="E28" s="94">
        <f>E29+E30+E32+E33+E34+E31</f>
        <v>164957</v>
      </c>
    </row>
    <row r="29" spans="1:5" s="8" customFormat="1" ht="12.75">
      <c r="A29" s="102" t="s">
        <v>64</v>
      </c>
      <c r="B29" s="101" t="s">
        <v>65</v>
      </c>
      <c r="C29" s="99">
        <f>'Прил.№ 4'!E326</f>
        <v>48981.5</v>
      </c>
      <c r="D29" s="99">
        <f>'Прил.№ 4'!F326</f>
        <v>47448</v>
      </c>
      <c r="E29" s="99">
        <f>'Прил.№ 4'!G326</f>
        <v>47348</v>
      </c>
    </row>
    <row r="30" spans="1:5" s="8" customFormat="1" ht="12.75">
      <c r="A30" s="102" t="s">
        <v>59</v>
      </c>
      <c r="B30" s="101" t="s">
        <v>60</v>
      </c>
      <c r="C30" s="99">
        <f>'Прил.№ 4'!E342</f>
        <v>107426.20000000001</v>
      </c>
      <c r="D30" s="99">
        <f>'Прил.№ 4'!F342</f>
        <v>102911</v>
      </c>
      <c r="E30" s="99">
        <f>'Прил.№ 4'!G342</f>
        <v>102811</v>
      </c>
    </row>
    <row r="31" spans="1:5" s="8" customFormat="1" ht="12.75">
      <c r="A31" s="102" t="s">
        <v>686</v>
      </c>
      <c r="B31" s="101" t="s">
        <v>687</v>
      </c>
      <c r="C31" s="99">
        <f>'Прил.№ 4'!E376</f>
        <v>7450</v>
      </c>
      <c r="D31" s="99">
        <f>'Прил.№ 4'!F376</f>
        <v>7000</v>
      </c>
      <c r="E31" s="99">
        <f>'Прил.№ 4'!G376</f>
        <v>6800</v>
      </c>
    </row>
    <row r="32" spans="1:5" s="8" customFormat="1" ht="25.5">
      <c r="A32" s="102" t="s">
        <v>69</v>
      </c>
      <c r="B32" s="101" t="str">
        <f>'Прил.№5'!E621</f>
        <v>Профессиональная подготовка, переподготовка и повышение квалификации</v>
      </c>
      <c r="C32" s="99">
        <f>'Прил.№ 4'!E400</f>
        <v>150</v>
      </c>
      <c r="D32" s="99">
        <f>'Прил.№ 4'!F400</f>
        <v>120</v>
      </c>
      <c r="E32" s="99">
        <f>'Прил.№ 4'!G400</f>
        <v>120</v>
      </c>
    </row>
    <row r="33" spans="1:5" s="8" customFormat="1" ht="12.75">
      <c r="A33" s="102" t="s">
        <v>8</v>
      </c>
      <c r="B33" s="101" t="s">
        <v>22</v>
      </c>
      <c r="C33" s="99">
        <f>'Прил.№ 4'!E415</f>
        <v>1300.2</v>
      </c>
      <c r="D33" s="99">
        <f>'Прил.№ 4'!F415</f>
        <v>350</v>
      </c>
      <c r="E33" s="99">
        <f>'Прил.№ 4'!G415</f>
        <v>350</v>
      </c>
    </row>
    <row r="34" spans="1:5" s="8" customFormat="1" ht="12.75">
      <c r="A34" s="102" t="s">
        <v>9</v>
      </c>
      <c r="B34" s="103" t="s">
        <v>10</v>
      </c>
      <c r="C34" s="99">
        <f>'Прил.№ 4'!E455</f>
        <v>7833</v>
      </c>
      <c r="D34" s="99">
        <f>'Прил.№ 4'!F455</f>
        <v>7528</v>
      </c>
      <c r="E34" s="99">
        <f>'Прил.№ 4'!G455</f>
        <v>7528</v>
      </c>
    </row>
    <row r="35" spans="1:5" s="5" customFormat="1" ht="12.75">
      <c r="A35" s="95" t="s">
        <v>11</v>
      </c>
      <c r="B35" s="96" t="s">
        <v>23</v>
      </c>
      <c r="C35" s="94">
        <f>C36+C37</f>
        <v>28998.2</v>
      </c>
      <c r="D35" s="94">
        <f>D36+D37</f>
        <v>27208</v>
      </c>
      <c r="E35" s="94">
        <f>E36+E37</f>
        <v>27008</v>
      </c>
    </row>
    <row r="36" spans="1:5" s="8" customFormat="1" ht="12.75">
      <c r="A36" s="102" t="s">
        <v>61</v>
      </c>
      <c r="B36" s="101" t="s">
        <v>62</v>
      </c>
      <c r="C36" s="99">
        <f>'Прил.№ 4'!E491</f>
        <v>22248.2</v>
      </c>
      <c r="D36" s="99">
        <f>'Прил.№ 4'!F491</f>
        <v>20615</v>
      </c>
      <c r="E36" s="99">
        <f>'Прил.№ 4'!G491</f>
        <v>20415</v>
      </c>
    </row>
    <row r="37" spans="1:5" s="8" customFormat="1" ht="12.75">
      <c r="A37" s="97" t="s">
        <v>12</v>
      </c>
      <c r="B37" s="98" t="str">
        <f>'Прил.№5'!E487</f>
        <v>Другие вопросы в области культуры, кинематографии</v>
      </c>
      <c r="C37" s="100">
        <f>'Прил.№ 4'!E549</f>
        <v>6750</v>
      </c>
      <c r="D37" s="100">
        <f>'Прил.№ 4'!F549</f>
        <v>6593</v>
      </c>
      <c r="E37" s="100">
        <f>'Прил.№ 4'!G549</f>
        <v>6593</v>
      </c>
    </row>
    <row r="38" spans="1:5" s="5" customFormat="1" ht="12.75">
      <c r="A38" s="95" t="s">
        <v>13</v>
      </c>
      <c r="B38" s="96" t="s">
        <v>14</v>
      </c>
      <c r="C38" s="105">
        <f>C39+C40+C41</f>
        <v>14342</v>
      </c>
      <c r="D38" s="105">
        <f>D39+D40+D41</f>
        <v>13216.2</v>
      </c>
      <c r="E38" s="105">
        <f>E39+E40+E41</f>
        <v>13216.2</v>
      </c>
    </row>
    <row r="39" spans="1:5" s="8" customFormat="1" ht="12.75">
      <c r="A39" s="102" t="s">
        <v>15</v>
      </c>
      <c r="B39" s="103" t="s">
        <v>16</v>
      </c>
      <c r="C39" s="106">
        <f>'Прил.№ 4'!E572</f>
        <v>1100</v>
      </c>
      <c r="D39" s="106">
        <f>'Прил.№ 4'!F572</f>
        <v>900</v>
      </c>
      <c r="E39" s="106">
        <f>'Прил.№ 4'!G572</f>
        <v>900</v>
      </c>
    </row>
    <row r="40" spans="1:5" s="8" customFormat="1" ht="12.75">
      <c r="A40" s="102" t="s">
        <v>17</v>
      </c>
      <c r="B40" s="103" t="s">
        <v>18</v>
      </c>
      <c r="C40" s="106">
        <f>'Прил.№ 4'!E580</f>
        <v>6064</v>
      </c>
      <c r="D40" s="106">
        <f>'Прил.№ 4'!F580</f>
        <v>5750</v>
      </c>
      <c r="E40" s="106">
        <f>'Прил.№ 4'!G580</f>
        <v>5750</v>
      </c>
    </row>
    <row r="41" spans="1:5" s="8" customFormat="1" ht="12.75">
      <c r="A41" s="102" t="s">
        <v>94</v>
      </c>
      <c r="B41" s="103" t="s">
        <v>95</v>
      </c>
      <c r="C41" s="106">
        <f>'Прил.№ 4'!E618</f>
        <v>7178</v>
      </c>
      <c r="D41" s="106">
        <f>'Прил.№ 4'!F618</f>
        <v>6566.2</v>
      </c>
      <c r="E41" s="106">
        <f>'Прил.№ 4'!G618</f>
        <v>6566.2</v>
      </c>
    </row>
    <row r="42" spans="1:5" s="5" customFormat="1" ht="12.75">
      <c r="A42" s="95" t="s">
        <v>85</v>
      </c>
      <c r="B42" s="96" t="s">
        <v>78</v>
      </c>
      <c r="C42" s="94">
        <f>C43+C44</f>
        <v>4010</v>
      </c>
      <c r="D42" s="94">
        <f>D43+D44</f>
        <v>3810</v>
      </c>
      <c r="E42" s="94">
        <f>E43+E44</f>
        <v>3757.1</v>
      </c>
    </row>
    <row r="43" spans="1:5" s="8" customFormat="1" ht="12.75">
      <c r="A43" s="102" t="s">
        <v>96</v>
      </c>
      <c r="B43" s="103" t="s">
        <v>97</v>
      </c>
      <c r="C43" s="99">
        <f>'Прил.№ 4'!E635</f>
        <v>3450</v>
      </c>
      <c r="D43" s="99">
        <f>'Прил.№ 4'!F635</f>
        <v>3250</v>
      </c>
      <c r="E43" s="99">
        <f>'Прил.№ 4'!G635</f>
        <v>3197.1</v>
      </c>
    </row>
    <row r="44" spans="1:5" s="8" customFormat="1" ht="12.75">
      <c r="A44" s="102" t="s">
        <v>498</v>
      </c>
      <c r="B44" s="126" t="s">
        <v>499</v>
      </c>
      <c r="C44" s="99">
        <f>'Прил.№ 4'!E649</f>
        <v>560</v>
      </c>
      <c r="D44" s="99">
        <f>'Прил.№ 4'!F649</f>
        <v>560</v>
      </c>
      <c r="E44" s="99">
        <f>'Прил.№ 4'!G649</f>
        <v>560</v>
      </c>
    </row>
    <row r="45" spans="1:5" s="5" customFormat="1" ht="12.75">
      <c r="A45" s="107">
        <v>1200</v>
      </c>
      <c r="B45" s="108" t="s">
        <v>84</v>
      </c>
      <c r="C45" s="94">
        <f>SUM(C46:C46)</f>
        <v>1807.978</v>
      </c>
      <c r="D45" s="94">
        <f>SUM(D46:D46)</f>
        <v>700</v>
      </c>
      <c r="E45" s="94">
        <f>SUM(E46:E46)</f>
        <v>700</v>
      </c>
    </row>
    <row r="46" spans="1:5" s="8" customFormat="1" ht="12.75">
      <c r="A46" s="102" t="s">
        <v>98</v>
      </c>
      <c r="B46" s="103" t="s">
        <v>99</v>
      </c>
      <c r="C46" s="99">
        <f>'Прил.№ 4'!E658</f>
        <v>1807.978</v>
      </c>
      <c r="D46" s="99">
        <f>'Прил.№ 4'!F658</f>
        <v>700</v>
      </c>
      <c r="E46" s="99">
        <f>'Прил.№ 4'!G658</f>
        <v>700</v>
      </c>
    </row>
    <row r="47" spans="1:5" s="5" customFormat="1" ht="12.75">
      <c r="A47" s="95" t="s">
        <v>88</v>
      </c>
      <c r="B47" s="108" t="s">
        <v>68</v>
      </c>
      <c r="C47" s="109">
        <f>C48</f>
        <v>280</v>
      </c>
      <c r="D47" s="109">
        <f>D48</f>
        <v>115</v>
      </c>
      <c r="E47" s="109">
        <f>E48</f>
        <v>0</v>
      </c>
    </row>
    <row r="48" spans="1:5" s="8" customFormat="1" ht="25.5">
      <c r="A48" s="102" t="s">
        <v>89</v>
      </c>
      <c r="B48" s="101" t="str">
        <f>'Прил.№5'!E705</f>
        <v>Обслуживание государственного внутреннего и муниципального долга</v>
      </c>
      <c r="C48" s="99">
        <f>'Прил.№ 4'!E671</f>
        <v>280</v>
      </c>
      <c r="D48" s="99">
        <f>'Прил.№ 4'!F671</f>
        <v>115</v>
      </c>
      <c r="E48" s="99">
        <f>'Прил.№ 4'!G671</f>
        <v>0</v>
      </c>
    </row>
    <row r="49" spans="1:3" s="8" customFormat="1" ht="12.75">
      <c r="A49" s="23"/>
      <c r="B49" s="22"/>
      <c r="C49" s="52"/>
    </row>
    <row r="50" spans="1:3" s="8" customFormat="1" ht="12.75">
      <c r="A50" s="23"/>
      <c r="B50" s="22"/>
      <c r="C50" s="52"/>
    </row>
    <row r="51" spans="1:3" s="8" customFormat="1" ht="12.75">
      <c r="A51" s="23"/>
      <c r="B51" s="22"/>
      <c r="C51" s="52"/>
    </row>
    <row r="52" spans="1:3" s="8" customFormat="1" ht="12.75">
      <c r="A52" s="23"/>
      <c r="B52" s="22"/>
      <c r="C52" s="52"/>
    </row>
    <row r="53" spans="1:3" s="8" customFormat="1" ht="12.75">
      <c r="A53" s="23"/>
      <c r="B53" s="22"/>
      <c r="C53" s="52"/>
    </row>
    <row r="54" spans="1:3" s="8" customFormat="1" ht="12.75">
      <c r="A54" s="23"/>
      <c r="B54" s="22"/>
      <c r="C54" s="52"/>
    </row>
    <row r="55" spans="1:3" s="8" customFormat="1" ht="12.75">
      <c r="A55" s="23"/>
      <c r="B55" s="22"/>
      <c r="C55" s="52"/>
    </row>
    <row r="56" spans="1:3" s="8" customFormat="1" ht="12.75">
      <c r="A56" s="23"/>
      <c r="B56" s="22"/>
      <c r="C56" s="52"/>
    </row>
    <row r="57" spans="1:3" s="8" customFormat="1" ht="12.75">
      <c r="A57" s="23"/>
      <c r="B57" s="22"/>
      <c r="C57" s="52"/>
    </row>
    <row r="58" spans="1:3" s="8" customFormat="1" ht="12.75">
      <c r="A58" s="23"/>
      <c r="B58" s="22"/>
      <c r="C58" s="52"/>
    </row>
    <row r="59" spans="1:3" s="8" customFormat="1" ht="12.75">
      <c r="A59" s="23"/>
      <c r="B59" s="22"/>
      <c r="C59" s="52"/>
    </row>
    <row r="60" spans="1:3" s="8" customFormat="1" ht="12.75">
      <c r="A60" s="23"/>
      <c r="B60" s="22"/>
      <c r="C60" s="52"/>
    </row>
    <row r="61" spans="1:3" s="8" customFormat="1" ht="12.75">
      <c r="A61" s="23"/>
      <c r="B61" s="22"/>
      <c r="C61" s="52"/>
    </row>
    <row r="62" spans="1:3" s="8" customFormat="1" ht="12.75">
      <c r="A62" s="23"/>
      <c r="B62" s="22"/>
      <c r="C62" s="52"/>
    </row>
    <row r="63" spans="1:3" s="8" customFormat="1" ht="12.75">
      <c r="A63" s="23"/>
      <c r="B63" s="22"/>
      <c r="C63" s="52"/>
    </row>
    <row r="64" spans="1:3" s="8" customFormat="1" ht="12.75">
      <c r="A64" s="23"/>
      <c r="B64" s="22"/>
      <c r="C64" s="52"/>
    </row>
    <row r="65" spans="1:3" s="8" customFormat="1" ht="12.75">
      <c r="A65" s="23"/>
      <c r="B65" s="22"/>
      <c r="C65" s="52"/>
    </row>
    <row r="66" spans="1:3" s="8" customFormat="1" ht="12.75">
      <c r="A66" s="23"/>
      <c r="B66" s="22"/>
      <c r="C66" s="52"/>
    </row>
    <row r="67" spans="1:3" s="8" customFormat="1" ht="12.75">
      <c r="A67" s="23"/>
      <c r="B67" s="22"/>
      <c r="C67" s="52"/>
    </row>
    <row r="68" spans="1:3" s="8" customFormat="1" ht="12.75">
      <c r="A68" s="23"/>
      <c r="B68" s="22"/>
      <c r="C68" s="52"/>
    </row>
    <row r="69" spans="1:3" s="8" customFormat="1" ht="12.75">
      <c r="A69" s="23"/>
      <c r="B69" s="22"/>
      <c r="C69" s="52"/>
    </row>
    <row r="70" spans="1:3" s="8" customFormat="1" ht="12.75">
      <c r="A70" s="23"/>
      <c r="B70" s="22"/>
      <c r="C70" s="52"/>
    </row>
    <row r="71" spans="1:3" s="8" customFormat="1" ht="12.75">
      <c r="A71" s="23"/>
      <c r="B71" s="22"/>
      <c r="C71" s="52"/>
    </row>
    <row r="72" spans="1:3" s="8" customFormat="1" ht="12.75">
      <c r="A72" s="23"/>
      <c r="B72" s="22"/>
      <c r="C72" s="52"/>
    </row>
    <row r="73" spans="1:3" s="8" customFormat="1" ht="12.75">
      <c r="A73" s="23"/>
      <c r="B73" s="22"/>
      <c r="C73" s="52"/>
    </row>
    <row r="74" spans="1:3" s="8" customFormat="1" ht="12.75">
      <c r="A74" s="23"/>
      <c r="B74" s="22"/>
      <c r="C74" s="52"/>
    </row>
    <row r="75" spans="1:3" s="8" customFormat="1" ht="12.75">
      <c r="A75" s="23"/>
      <c r="B75" s="22"/>
      <c r="C75" s="52"/>
    </row>
    <row r="76" spans="1:3" s="8" customFormat="1" ht="12.75">
      <c r="A76" s="23"/>
      <c r="B76" s="22"/>
      <c r="C76" s="52"/>
    </row>
    <row r="77" spans="1:3" s="8" customFormat="1" ht="12.75">
      <c r="A77" s="23"/>
      <c r="B77" s="22"/>
      <c r="C77" s="52"/>
    </row>
    <row r="78" spans="1:3" s="8" customFormat="1" ht="12.75">
      <c r="A78" s="23"/>
      <c r="B78" s="22"/>
      <c r="C78" s="52"/>
    </row>
    <row r="79" spans="1:3" s="8" customFormat="1" ht="12.75">
      <c r="A79" s="23"/>
      <c r="B79" s="22"/>
      <c r="C79" s="52"/>
    </row>
    <row r="80" spans="1:3" s="8" customFormat="1" ht="12.75">
      <c r="A80" s="23"/>
      <c r="B80" s="22"/>
      <c r="C80" s="52"/>
    </row>
    <row r="81" spans="1:3" s="8" customFormat="1" ht="12.75">
      <c r="A81" s="23"/>
      <c r="B81" s="22"/>
      <c r="C81" s="52"/>
    </row>
    <row r="82" spans="1:3" s="8" customFormat="1" ht="12.75">
      <c r="A82" s="23"/>
      <c r="B82" s="22"/>
      <c r="C82" s="52"/>
    </row>
    <row r="83" spans="1:3" s="8" customFormat="1" ht="12.75">
      <c r="A83" s="23"/>
      <c r="B83" s="22"/>
      <c r="C83" s="52"/>
    </row>
    <row r="84" spans="1:3" s="8" customFormat="1" ht="12.75">
      <c r="A84" s="23"/>
      <c r="B84" s="22"/>
      <c r="C84" s="52"/>
    </row>
    <row r="85" spans="1:3" s="8" customFormat="1" ht="12.75">
      <c r="A85" s="23"/>
      <c r="B85" s="22"/>
      <c r="C85" s="52"/>
    </row>
    <row r="86" spans="1:3" s="8" customFormat="1" ht="12.75">
      <c r="A86" s="23"/>
      <c r="B86" s="22"/>
      <c r="C86" s="52"/>
    </row>
    <row r="87" spans="1:3" s="8" customFormat="1" ht="12.75">
      <c r="A87" s="23"/>
      <c r="B87" s="22"/>
      <c r="C87" s="52"/>
    </row>
    <row r="88" spans="1:3" s="8" customFormat="1" ht="12.75">
      <c r="A88" s="23"/>
      <c r="B88" s="22"/>
      <c r="C88" s="52"/>
    </row>
    <row r="89" spans="1:3" s="8" customFormat="1" ht="12.75">
      <c r="A89" s="23"/>
      <c r="B89" s="22"/>
      <c r="C89" s="52"/>
    </row>
    <row r="90" spans="1:3" s="8" customFormat="1" ht="12.75">
      <c r="A90" s="23"/>
      <c r="B90" s="22"/>
      <c r="C90" s="52"/>
    </row>
    <row r="91" spans="1:3" s="8" customFormat="1" ht="12.75">
      <c r="A91" s="23"/>
      <c r="B91" s="22"/>
      <c r="C91" s="52"/>
    </row>
    <row r="92" spans="1:3" s="8" customFormat="1" ht="12.75">
      <c r="A92" s="23"/>
      <c r="B92" s="22"/>
      <c r="C92" s="52"/>
    </row>
    <row r="93" spans="1:3" s="8" customFormat="1" ht="12.75">
      <c r="A93" s="23"/>
      <c r="B93" s="22"/>
      <c r="C93" s="52"/>
    </row>
    <row r="94" spans="1:3" s="8" customFormat="1" ht="12.75">
      <c r="A94" s="23"/>
      <c r="B94" s="22"/>
      <c r="C94" s="52"/>
    </row>
    <row r="95" spans="1:3" s="8" customFormat="1" ht="12.75">
      <c r="A95" s="23"/>
      <c r="B95" s="22"/>
      <c r="C95" s="52"/>
    </row>
    <row r="96" spans="1:3" s="8" customFormat="1" ht="12.75">
      <c r="A96" s="23"/>
      <c r="B96" s="22"/>
      <c r="C96" s="52"/>
    </row>
    <row r="97" spans="1:3" s="8" customFormat="1" ht="12.75">
      <c r="A97" s="23"/>
      <c r="B97" s="22"/>
      <c r="C97" s="52"/>
    </row>
    <row r="98" spans="1:3" s="8" customFormat="1" ht="12.75">
      <c r="A98" s="23"/>
      <c r="B98" s="22"/>
      <c r="C98" s="52"/>
    </row>
    <row r="99" spans="1:3" s="8" customFormat="1" ht="12.75">
      <c r="A99" s="23"/>
      <c r="B99" s="22"/>
      <c r="C99" s="52"/>
    </row>
    <row r="100" spans="1:3" s="8" customFormat="1" ht="12.75">
      <c r="A100" s="23"/>
      <c r="B100" s="22"/>
      <c r="C100" s="52"/>
    </row>
    <row r="101" spans="1:3" s="8" customFormat="1" ht="12.75">
      <c r="A101" s="23"/>
      <c r="B101" s="22"/>
      <c r="C101" s="52"/>
    </row>
    <row r="102" spans="1:3" s="8" customFormat="1" ht="12.75">
      <c r="A102" s="23"/>
      <c r="B102" s="22"/>
      <c r="C102" s="52"/>
    </row>
    <row r="103" spans="1:3" s="8" customFormat="1" ht="12.75">
      <c r="A103" s="23"/>
      <c r="B103" s="22"/>
      <c r="C103" s="52"/>
    </row>
    <row r="104" spans="1:3" s="8" customFormat="1" ht="12.75">
      <c r="A104" s="23"/>
      <c r="B104" s="22"/>
      <c r="C104" s="52"/>
    </row>
    <row r="105" spans="1:3" s="8" customFormat="1" ht="12.75">
      <c r="A105" s="23"/>
      <c r="B105" s="22"/>
      <c r="C105" s="52"/>
    </row>
    <row r="106" spans="1:3" s="8" customFormat="1" ht="12.75">
      <c r="A106" s="23"/>
      <c r="B106" s="22"/>
      <c r="C106" s="52"/>
    </row>
    <row r="107" spans="1:3" s="8" customFormat="1" ht="12.75">
      <c r="A107" s="23"/>
      <c r="B107" s="22"/>
      <c r="C107" s="52"/>
    </row>
    <row r="108" spans="1:3" s="8" customFormat="1" ht="12.75">
      <c r="A108" s="23"/>
      <c r="B108" s="22"/>
      <c r="C108" s="52"/>
    </row>
    <row r="109" spans="1:3" s="8" customFormat="1" ht="12.75">
      <c r="A109" s="23"/>
      <c r="B109" s="22"/>
      <c r="C109" s="52"/>
    </row>
    <row r="110" spans="1:3" s="8" customFormat="1" ht="12.75">
      <c r="A110" s="23"/>
      <c r="B110" s="22"/>
      <c r="C110" s="52"/>
    </row>
    <row r="111" spans="1:3" s="8" customFormat="1" ht="12.75">
      <c r="A111" s="23"/>
      <c r="B111" s="22"/>
      <c r="C111" s="52"/>
    </row>
    <row r="112" spans="1:3" s="8" customFormat="1" ht="12.75">
      <c r="A112" s="23"/>
      <c r="B112" s="22"/>
      <c r="C112" s="52"/>
    </row>
    <row r="113" spans="1:3" s="8" customFormat="1" ht="12.75">
      <c r="A113" s="23"/>
      <c r="B113" s="22"/>
      <c r="C113" s="52"/>
    </row>
    <row r="114" spans="1:3" s="8" customFormat="1" ht="12.75">
      <c r="A114" s="23"/>
      <c r="B114" s="22"/>
      <c r="C114" s="52"/>
    </row>
    <row r="115" spans="1:3" s="8" customFormat="1" ht="12.75">
      <c r="A115" s="23"/>
      <c r="B115" s="22"/>
      <c r="C115" s="52"/>
    </row>
    <row r="116" spans="1:3" s="8" customFormat="1" ht="12.75">
      <c r="A116" s="23"/>
      <c r="B116" s="22"/>
      <c r="C116" s="52"/>
    </row>
    <row r="117" spans="1:3" s="8" customFormat="1" ht="12.75">
      <c r="A117" s="23"/>
      <c r="B117" s="22"/>
      <c r="C117" s="52"/>
    </row>
    <row r="118" spans="1:3" s="8" customFormat="1" ht="12.75">
      <c r="A118" s="23"/>
      <c r="B118" s="22"/>
      <c r="C118" s="52"/>
    </row>
    <row r="119" spans="1:3" s="8" customFormat="1" ht="12.75">
      <c r="A119" s="23"/>
      <c r="B119" s="22"/>
      <c r="C119" s="52"/>
    </row>
    <row r="120" spans="1:3" s="8" customFormat="1" ht="12.75">
      <c r="A120" s="23"/>
      <c r="B120" s="22"/>
      <c r="C120" s="52"/>
    </row>
    <row r="121" spans="1:3" s="8" customFormat="1" ht="12.75">
      <c r="A121" s="23"/>
      <c r="B121" s="22"/>
      <c r="C121" s="52"/>
    </row>
    <row r="122" spans="1:3" s="8" customFormat="1" ht="12.75">
      <c r="A122" s="23"/>
      <c r="B122" s="22"/>
      <c r="C122" s="52"/>
    </row>
    <row r="123" spans="1:3" s="8" customFormat="1" ht="12.75">
      <c r="A123" s="23"/>
      <c r="B123" s="22"/>
      <c r="C123" s="52"/>
    </row>
    <row r="124" spans="1:3" s="8" customFormat="1" ht="12.75">
      <c r="A124" s="23"/>
      <c r="B124" s="22"/>
      <c r="C124" s="52"/>
    </row>
    <row r="125" spans="1:3" s="8" customFormat="1" ht="12.75">
      <c r="A125" s="23"/>
      <c r="B125" s="22"/>
      <c r="C125" s="52"/>
    </row>
    <row r="126" spans="1:3" s="8" customFormat="1" ht="12.75">
      <c r="A126" s="23"/>
      <c r="B126" s="22"/>
      <c r="C126" s="52"/>
    </row>
    <row r="127" spans="1:3" s="8" customFormat="1" ht="12.75">
      <c r="A127" s="23"/>
      <c r="B127" s="22"/>
      <c r="C127" s="52"/>
    </row>
    <row r="128" spans="1:3" s="8" customFormat="1" ht="12.75">
      <c r="A128" s="23"/>
      <c r="B128" s="22"/>
      <c r="C128" s="52"/>
    </row>
    <row r="129" spans="1:3" s="8" customFormat="1" ht="12.75">
      <c r="A129" s="23"/>
      <c r="B129" s="22"/>
      <c r="C129" s="52"/>
    </row>
    <row r="130" spans="1:3" s="8" customFormat="1" ht="12.75">
      <c r="A130" s="23"/>
      <c r="B130" s="22"/>
      <c r="C130" s="52"/>
    </row>
    <row r="131" spans="1:3" s="8" customFormat="1" ht="12.75">
      <c r="A131" s="23"/>
      <c r="B131" s="22"/>
      <c r="C131" s="52"/>
    </row>
    <row r="132" spans="1:3" s="8" customFormat="1" ht="12.75">
      <c r="A132" s="23"/>
      <c r="B132" s="22"/>
      <c r="C132" s="52"/>
    </row>
    <row r="133" spans="1:3" s="8" customFormat="1" ht="12.75">
      <c r="A133" s="23"/>
      <c r="B133" s="22"/>
      <c r="C133" s="52"/>
    </row>
    <row r="134" spans="1:3" s="8" customFormat="1" ht="12.75">
      <c r="A134" s="23"/>
      <c r="B134" s="22"/>
      <c r="C134" s="52"/>
    </row>
    <row r="135" spans="1:3" s="8" customFormat="1" ht="12.75">
      <c r="A135" s="23"/>
      <c r="B135" s="22"/>
      <c r="C135" s="52"/>
    </row>
    <row r="136" spans="1:3" s="8" customFormat="1" ht="12.75">
      <c r="A136" s="23"/>
      <c r="B136" s="22"/>
      <c r="C136" s="52"/>
    </row>
    <row r="137" spans="1:3" s="8" customFormat="1" ht="12.75">
      <c r="A137" s="23"/>
      <c r="B137" s="22"/>
      <c r="C137" s="52"/>
    </row>
    <row r="138" spans="1:3" s="8" customFormat="1" ht="12.75">
      <c r="A138" s="23"/>
      <c r="B138" s="22"/>
      <c r="C138" s="52"/>
    </row>
    <row r="139" spans="1:3" s="8" customFormat="1" ht="12.75">
      <c r="A139" s="23"/>
      <c r="B139" s="22"/>
      <c r="C139" s="52"/>
    </row>
    <row r="140" spans="1:3" s="8" customFormat="1" ht="12.75">
      <c r="A140" s="23"/>
      <c r="B140" s="22"/>
      <c r="C140" s="52"/>
    </row>
    <row r="141" spans="1:3" s="8" customFormat="1" ht="12.75">
      <c r="A141" s="23"/>
      <c r="B141" s="22"/>
      <c r="C141" s="52"/>
    </row>
    <row r="142" spans="1:3" s="8" customFormat="1" ht="12.75">
      <c r="A142" s="23"/>
      <c r="B142" s="22"/>
      <c r="C142" s="52"/>
    </row>
    <row r="143" spans="1:3" s="8" customFormat="1" ht="12.75">
      <c r="A143" s="23"/>
      <c r="B143" s="22"/>
      <c r="C143" s="52"/>
    </row>
    <row r="144" spans="1:3" s="8" customFormat="1" ht="12.75">
      <c r="A144" s="23"/>
      <c r="B144" s="22"/>
      <c r="C144" s="52"/>
    </row>
    <row r="145" spans="1:3" s="8" customFormat="1" ht="12.75">
      <c r="A145" s="23"/>
      <c r="B145" s="22"/>
      <c r="C145" s="52"/>
    </row>
    <row r="146" spans="1:3" s="8" customFormat="1" ht="12.75">
      <c r="A146" s="23"/>
      <c r="B146" s="22"/>
      <c r="C146" s="52"/>
    </row>
    <row r="147" spans="1:3" s="8" customFormat="1" ht="12.75">
      <c r="A147" s="23"/>
      <c r="B147" s="22"/>
      <c r="C147" s="52"/>
    </row>
    <row r="148" spans="1:3" s="8" customFormat="1" ht="12.75">
      <c r="A148" s="23"/>
      <c r="B148" s="22"/>
      <c r="C148" s="52"/>
    </row>
    <row r="149" spans="1:3" s="8" customFormat="1" ht="12.75">
      <c r="A149" s="23"/>
      <c r="B149" s="22"/>
      <c r="C149" s="52"/>
    </row>
    <row r="150" spans="1:3" s="8" customFormat="1" ht="12.75">
      <c r="A150" s="23"/>
      <c r="B150" s="22"/>
      <c r="C150" s="52"/>
    </row>
    <row r="151" spans="1:3" s="8" customFormat="1" ht="12.75">
      <c r="A151" s="23"/>
      <c r="B151" s="22"/>
      <c r="C151" s="52"/>
    </row>
    <row r="152" spans="1:3" s="8" customFormat="1" ht="12.75">
      <c r="A152" s="23"/>
      <c r="B152" s="22"/>
      <c r="C152" s="52"/>
    </row>
    <row r="153" spans="1:3" s="8" customFormat="1" ht="12.75">
      <c r="A153" s="23"/>
      <c r="B153" s="22"/>
      <c r="C153" s="52"/>
    </row>
    <row r="154" spans="1:3" s="8" customFormat="1" ht="12.75">
      <c r="A154" s="23"/>
      <c r="B154" s="22"/>
      <c r="C154" s="52"/>
    </row>
    <row r="155" spans="1:3" s="8" customFormat="1" ht="12.75">
      <c r="A155" s="23"/>
      <c r="B155" s="22"/>
      <c r="C155" s="52"/>
    </row>
    <row r="156" spans="1:3" s="8" customFormat="1" ht="12.75">
      <c r="A156" s="23"/>
      <c r="B156" s="22"/>
      <c r="C156" s="52"/>
    </row>
    <row r="157" spans="1:3" s="8" customFormat="1" ht="12.75">
      <c r="A157" s="23"/>
      <c r="B157" s="22"/>
      <c r="C157" s="52"/>
    </row>
    <row r="158" spans="1:3" s="8" customFormat="1" ht="12.75">
      <c r="A158" s="23"/>
      <c r="B158" s="22"/>
      <c r="C158" s="52"/>
    </row>
    <row r="159" spans="1:3" s="8" customFormat="1" ht="12.75">
      <c r="A159" s="23"/>
      <c r="B159" s="22"/>
      <c r="C159" s="52"/>
    </row>
    <row r="160" spans="1:3" s="8" customFormat="1" ht="12.75">
      <c r="A160" s="23"/>
      <c r="B160" s="22"/>
      <c r="C160" s="52"/>
    </row>
    <row r="161" spans="1:3" s="8" customFormat="1" ht="12.75">
      <c r="A161" s="23"/>
      <c r="B161" s="22"/>
      <c r="C161" s="52"/>
    </row>
    <row r="162" spans="1:3" s="8" customFormat="1" ht="12.75">
      <c r="A162" s="23"/>
      <c r="B162" s="22"/>
      <c r="C162" s="52"/>
    </row>
    <row r="163" spans="1:3" s="8" customFormat="1" ht="12.75">
      <c r="A163" s="23"/>
      <c r="B163" s="22"/>
      <c r="C163" s="52"/>
    </row>
    <row r="164" spans="1:3" s="8" customFormat="1" ht="12.75">
      <c r="A164" s="23"/>
      <c r="B164" s="22"/>
      <c r="C164" s="52"/>
    </row>
    <row r="165" spans="1:3" s="8" customFormat="1" ht="12.75">
      <c r="A165" s="23"/>
      <c r="B165" s="22"/>
      <c r="C165" s="52"/>
    </row>
    <row r="166" spans="1:3" s="8" customFormat="1" ht="12.75">
      <c r="A166" s="23"/>
      <c r="B166" s="22"/>
      <c r="C166" s="52"/>
    </row>
    <row r="167" spans="1:3" s="8" customFormat="1" ht="12.75">
      <c r="A167" s="23"/>
      <c r="B167" s="22"/>
      <c r="C167" s="52"/>
    </row>
    <row r="168" spans="1:3" s="8" customFormat="1" ht="12.75">
      <c r="A168" s="23"/>
      <c r="B168" s="22"/>
      <c r="C168" s="52"/>
    </row>
    <row r="169" spans="1:3" s="8" customFormat="1" ht="12.75">
      <c r="A169" s="23"/>
      <c r="B169" s="22"/>
      <c r="C169" s="52"/>
    </row>
    <row r="170" spans="1:3" s="8" customFormat="1" ht="12.75">
      <c r="A170" s="23"/>
      <c r="B170" s="22"/>
      <c r="C170" s="52"/>
    </row>
    <row r="171" spans="1:3" s="8" customFormat="1" ht="12.75">
      <c r="A171" s="23"/>
      <c r="B171" s="22"/>
      <c r="C171" s="52"/>
    </row>
  </sheetData>
  <sheetProtection/>
  <mergeCells count="8">
    <mergeCell ref="C1:E1"/>
    <mergeCell ref="C4:E4"/>
    <mergeCell ref="A2:E3"/>
    <mergeCell ref="A4:A6"/>
    <mergeCell ref="B4:B6"/>
    <mergeCell ref="C5:C6"/>
    <mergeCell ref="D5:D6"/>
    <mergeCell ref="E5:E6"/>
  </mergeCells>
  <printOptions/>
  <pageMargins left="0.7874015748031497" right="0.3937007874015748" top="0.3937007874015748" bottom="0.3937007874015748" header="0.5118110236220472" footer="0.5118110236220472"/>
  <pageSetup fitToHeight="2"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I712"/>
  <sheetViews>
    <sheetView tabSelected="1" view="pageBreakPreview" zoomScaleNormal="120" zoomScaleSheetLayoutView="100" workbookViewId="0" topLeftCell="A584">
      <selection activeCell="F593" sqref="F593"/>
    </sheetView>
  </sheetViews>
  <sheetFormatPr defaultColWidth="9.00390625" defaultRowHeight="12.75"/>
  <cols>
    <col min="1" max="1" width="4.625" style="0" customWidth="1"/>
    <col min="2" max="2" width="5.375" style="0" customWidth="1"/>
    <col min="3" max="3" width="11.75390625" style="121" customWidth="1"/>
    <col min="4" max="4" width="5.00390625" style="0" customWidth="1"/>
    <col min="5" max="5" width="54.625" style="4" customWidth="1"/>
    <col min="6" max="6" width="13.625" style="147" customWidth="1"/>
    <col min="7" max="7" width="13.25390625" style="0" customWidth="1"/>
    <col min="8" max="8" width="13.375" style="0" customWidth="1"/>
  </cols>
  <sheetData>
    <row r="1" spans="1:8" ht="103.5" customHeight="1">
      <c r="A1" s="3"/>
      <c r="B1" s="3"/>
      <c r="C1" s="119"/>
      <c r="D1" s="3"/>
      <c r="E1" s="70"/>
      <c r="F1" s="177" t="s">
        <v>787</v>
      </c>
      <c r="G1" s="177"/>
      <c r="H1" s="177"/>
    </row>
    <row r="2" spans="1:9" ht="30" customHeight="1">
      <c r="A2" s="175" t="s">
        <v>44</v>
      </c>
      <c r="B2" s="175"/>
      <c r="C2" s="175"/>
      <c r="D2" s="175"/>
      <c r="E2" s="175"/>
      <c r="F2" s="175"/>
      <c r="G2" s="175"/>
      <c r="H2" s="175"/>
      <c r="I2" s="1"/>
    </row>
    <row r="3" spans="1:9" ht="12.75" customHeight="1">
      <c r="A3" s="175"/>
      <c r="B3" s="175"/>
      <c r="C3" s="175"/>
      <c r="D3" s="175"/>
      <c r="E3" s="175"/>
      <c r="F3" s="175"/>
      <c r="G3" s="175"/>
      <c r="H3" s="175"/>
      <c r="I3" s="2"/>
    </row>
    <row r="4" spans="1:8" ht="12.75">
      <c r="A4" s="176"/>
      <c r="B4" s="176"/>
      <c r="C4" s="176"/>
      <c r="D4" s="176"/>
      <c r="E4" s="176"/>
      <c r="F4" s="176"/>
      <c r="G4" s="176"/>
      <c r="H4" s="176"/>
    </row>
    <row r="5" spans="1:8" ht="12.75">
      <c r="A5" s="173" t="s">
        <v>661</v>
      </c>
      <c r="B5" s="173" t="s">
        <v>662</v>
      </c>
      <c r="C5" s="179" t="s">
        <v>663</v>
      </c>
      <c r="D5" s="173" t="s">
        <v>664</v>
      </c>
      <c r="E5" s="182" t="s">
        <v>665</v>
      </c>
      <c r="F5" s="178" t="s">
        <v>666</v>
      </c>
      <c r="G5" s="178"/>
      <c r="H5" s="178"/>
    </row>
    <row r="6" spans="1:8" ht="12.75">
      <c r="A6" s="174"/>
      <c r="B6" s="174"/>
      <c r="C6" s="180"/>
      <c r="D6" s="174"/>
      <c r="E6" s="183"/>
      <c r="F6" s="171" t="s">
        <v>27</v>
      </c>
      <c r="G6" s="171" t="s">
        <v>28</v>
      </c>
      <c r="H6" s="171" t="s">
        <v>29</v>
      </c>
    </row>
    <row r="7" spans="1:8" ht="12.75">
      <c r="A7" s="174"/>
      <c r="B7" s="174"/>
      <c r="C7" s="181"/>
      <c r="D7" s="174"/>
      <c r="E7" s="183"/>
      <c r="F7" s="172"/>
      <c r="G7" s="172"/>
      <c r="H7" s="172"/>
    </row>
    <row r="8" spans="1:8" s="5" customFormat="1" ht="12.75">
      <c r="A8" s="54"/>
      <c r="B8" s="54"/>
      <c r="C8" s="120"/>
      <c r="D8" s="54"/>
      <c r="E8" s="55" t="s">
        <v>71</v>
      </c>
      <c r="F8" s="72">
        <f>F9+F252+F329+F371+F546+F688+F318+F27</f>
        <v>279816.678</v>
      </c>
      <c r="G8" s="72">
        <f>G9+G252+G329+G371+G546+G688+G318+G27</f>
        <v>263029.9</v>
      </c>
      <c r="H8" s="72">
        <f>H9+H252+H329+H371+H546+H688+H318+H27</f>
        <v>263342.5</v>
      </c>
    </row>
    <row r="9" spans="1:8" ht="12.75">
      <c r="A9" s="17" t="s">
        <v>172</v>
      </c>
      <c r="B9" s="17"/>
      <c r="C9" s="39"/>
      <c r="D9" s="17"/>
      <c r="E9" s="32" t="s">
        <v>173</v>
      </c>
      <c r="F9" s="131">
        <f aca="true" t="shared" si="0" ref="F9:H15">F10</f>
        <v>17.4</v>
      </c>
      <c r="G9" s="131">
        <f t="shared" si="0"/>
        <v>0</v>
      </c>
      <c r="H9" s="131">
        <f t="shared" si="0"/>
        <v>0</v>
      </c>
    </row>
    <row r="10" spans="1:8" s="5" customFormat="1" ht="12" customHeight="1">
      <c r="A10" s="17" t="s">
        <v>172</v>
      </c>
      <c r="B10" s="17" t="s">
        <v>669</v>
      </c>
      <c r="C10" s="39"/>
      <c r="D10" s="17"/>
      <c r="E10" s="32" t="s">
        <v>676</v>
      </c>
      <c r="F10" s="131">
        <f>F11+F20</f>
        <v>17.4</v>
      </c>
      <c r="G10" s="131">
        <f>G11+G20</f>
        <v>0</v>
      </c>
      <c r="H10" s="131">
        <f>H11+H20</f>
        <v>0</v>
      </c>
    </row>
    <row r="11" spans="1:8" s="5" customFormat="1" ht="22.5" hidden="1">
      <c r="A11" s="56" t="s">
        <v>172</v>
      </c>
      <c r="B11" s="56" t="s">
        <v>667</v>
      </c>
      <c r="C11" s="62"/>
      <c r="D11" s="57"/>
      <c r="E11" s="35" t="s">
        <v>74</v>
      </c>
      <c r="F11" s="145">
        <f t="shared" si="0"/>
        <v>0</v>
      </c>
      <c r="G11" s="145">
        <f t="shared" si="0"/>
        <v>0</v>
      </c>
      <c r="H11" s="145">
        <f t="shared" si="0"/>
        <v>0</v>
      </c>
    </row>
    <row r="12" spans="1:8" s="5" customFormat="1" ht="12.75" hidden="1">
      <c r="A12" s="18" t="s">
        <v>172</v>
      </c>
      <c r="B12" s="18" t="s">
        <v>667</v>
      </c>
      <c r="C12" s="42" t="s">
        <v>470</v>
      </c>
      <c r="D12" s="59"/>
      <c r="E12" s="33" t="s">
        <v>182</v>
      </c>
      <c r="F12" s="140">
        <f t="shared" si="0"/>
        <v>0</v>
      </c>
      <c r="G12" s="140">
        <f t="shared" si="0"/>
        <v>0</v>
      </c>
      <c r="H12" s="140">
        <f t="shared" si="0"/>
        <v>0</v>
      </c>
    </row>
    <row r="13" spans="1:8" s="5" customFormat="1" ht="12.75" hidden="1">
      <c r="A13" s="18" t="s">
        <v>172</v>
      </c>
      <c r="B13" s="18" t="s">
        <v>667</v>
      </c>
      <c r="C13" s="42" t="s">
        <v>469</v>
      </c>
      <c r="D13" s="59"/>
      <c r="E13" s="33" t="s">
        <v>221</v>
      </c>
      <c r="F13" s="140">
        <f t="shared" si="0"/>
        <v>0</v>
      </c>
      <c r="G13" s="140">
        <f t="shared" si="0"/>
        <v>0</v>
      </c>
      <c r="H13" s="140">
        <f t="shared" si="0"/>
        <v>0</v>
      </c>
    </row>
    <row r="14" spans="1:8" s="5" customFormat="1" ht="12.75" hidden="1">
      <c r="A14" s="10" t="s">
        <v>172</v>
      </c>
      <c r="B14" s="10" t="s">
        <v>667</v>
      </c>
      <c r="C14" s="42" t="s">
        <v>471</v>
      </c>
      <c r="D14" s="59"/>
      <c r="E14" s="33" t="s">
        <v>472</v>
      </c>
      <c r="F14" s="140">
        <f t="shared" si="0"/>
        <v>0</v>
      </c>
      <c r="G14" s="140">
        <f t="shared" si="0"/>
        <v>0</v>
      </c>
      <c r="H14" s="140">
        <f t="shared" si="0"/>
        <v>0</v>
      </c>
    </row>
    <row r="15" spans="1:8" ht="12.75" hidden="1">
      <c r="A15" s="10" t="s">
        <v>172</v>
      </c>
      <c r="B15" s="10" t="s">
        <v>667</v>
      </c>
      <c r="C15" s="42" t="s">
        <v>467</v>
      </c>
      <c r="D15" s="10"/>
      <c r="E15" s="34" t="s">
        <v>220</v>
      </c>
      <c r="F15" s="133">
        <f t="shared" si="0"/>
        <v>0</v>
      </c>
      <c r="G15" s="133">
        <f t="shared" si="0"/>
        <v>0</v>
      </c>
      <c r="H15" s="133">
        <f t="shared" si="0"/>
        <v>0</v>
      </c>
    </row>
    <row r="16" spans="1:8" ht="22.5" hidden="1">
      <c r="A16" s="10" t="s">
        <v>172</v>
      </c>
      <c r="B16" s="10" t="s">
        <v>667</v>
      </c>
      <c r="C16" s="42" t="s">
        <v>468</v>
      </c>
      <c r="D16" s="10"/>
      <c r="E16" s="34" t="s">
        <v>473</v>
      </c>
      <c r="F16" s="133">
        <f>F17+F18+F19</f>
        <v>0</v>
      </c>
      <c r="G16" s="133">
        <f>G17+G18+G19</f>
        <v>0</v>
      </c>
      <c r="H16" s="133">
        <f>H17+H18+H19</f>
        <v>0</v>
      </c>
    </row>
    <row r="17" spans="1:8" ht="45" hidden="1">
      <c r="A17" s="18" t="s">
        <v>172</v>
      </c>
      <c r="B17" s="18" t="s">
        <v>667</v>
      </c>
      <c r="C17" s="42" t="s">
        <v>468</v>
      </c>
      <c r="D17" s="10" t="s">
        <v>108</v>
      </c>
      <c r="E17" s="34" t="s">
        <v>109</v>
      </c>
      <c r="F17" s="133"/>
      <c r="G17" s="133"/>
      <c r="H17" s="133"/>
    </row>
    <row r="18" spans="1:8" ht="22.5" hidden="1">
      <c r="A18" s="18" t="s">
        <v>172</v>
      </c>
      <c r="B18" s="18" t="s">
        <v>667</v>
      </c>
      <c r="C18" s="42" t="s">
        <v>468</v>
      </c>
      <c r="D18" s="10" t="s">
        <v>110</v>
      </c>
      <c r="E18" s="34" t="s">
        <v>111</v>
      </c>
      <c r="F18" s="133"/>
      <c r="G18" s="133"/>
      <c r="H18" s="133"/>
    </row>
    <row r="19" spans="1:8" ht="12.75" hidden="1">
      <c r="A19" s="18" t="s">
        <v>172</v>
      </c>
      <c r="B19" s="18" t="s">
        <v>667</v>
      </c>
      <c r="C19" s="42" t="s">
        <v>468</v>
      </c>
      <c r="D19" s="10" t="s">
        <v>174</v>
      </c>
      <c r="E19" s="33" t="s">
        <v>175</v>
      </c>
      <c r="F19" s="133"/>
      <c r="G19" s="133"/>
      <c r="H19" s="133"/>
    </row>
    <row r="20" spans="1:8" ht="33.75">
      <c r="A20" s="56" t="s">
        <v>172</v>
      </c>
      <c r="B20" s="56" t="s">
        <v>701</v>
      </c>
      <c r="C20" s="62"/>
      <c r="D20" s="56"/>
      <c r="E20" s="35" t="s">
        <v>702</v>
      </c>
      <c r="F20" s="133">
        <f aca="true" t="shared" si="1" ref="F20:F25">F21</f>
        <v>17.4</v>
      </c>
      <c r="G20" s="133">
        <f aca="true" t="shared" si="2" ref="G20:H25">G21</f>
        <v>0</v>
      </c>
      <c r="H20" s="133">
        <f t="shared" si="2"/>
        <v>0</v>
      </c>
    </row>
    <row r="21" spans="1:8" ht="12.75">
      <c r="A21" s="18" t="s">
        <v>172</v>
      </c>
      <c r="B21" s="18" t="s">
        <v>701</v>
      </c>
      <c r="C21" s="42" t="s">
        <v>470</v>
      </c>
      <c r="D21" s="59"/>
      <c r="E21" s="33" t="s">
        <v>182</v>
      </c>
      <c r="F21" s="133">
        <f t="shared" si="1"/>
        <v>17.4</v>
      </c>
      <c r="G21" s="133">
        <f t="shared" si="2"/>
        <v>0</v>
      </c>
      <c r="H21" s="133">
        <f t="shared" si="2"/>
        <v>0</v>
      </c>
    </row>
    <row r="22" spans="1:8" ht="12.75">
      <c r="A22" s="18" t="s">
        <v>172</v>
      </c>
      <c r="B22" s="18" t="s">
        <v>701</v>
      </c>
      <c r="C22" s="41" t="s">
        <v>469</v>
      </c>
      <c r="D22" s="10"/>
      <c r="E22" s="33" t="s">
        <v>221</v>
      </c>
      <c r="F22" s="133">
        <f t="shared" si="1"/>
        <v>17.4</v>
      </c>
      <c r="G22" s="133">
        <f t="shared" si="2"/>
        <v>0</v>
      </c>
      <c r="H22" s="133">
        <f t="shared" si="2"/>
        <v>0</v>
      </c>
    </row>
    <row r="23" spans="1:8" ht="12.75">
      <c r="A23" s="18" t="s">
        <v>172</v>
      </c>
      <c r="B23" s="18" t="s">
        <v>701</v>
      </c>
      <c r="C23" s="41" t="s">
        <v>471</v>
      </c>
      <c r="D23" s="10"/>
      <c r="E23" s="33" t="s">
        <v>472</v>
      </c>
      <c r="F23" s="133">
        <f t="shared" si="1"/>
        <v>17.4</v>
      </c>
      <c r="G23" s="133">
        <f t="shared" si="2"/>
        <v>0</v>
      </c>
      <c r="H23" s="133">
        <f t="shared" si="2"/>
        <v>0</v>
      </c>
    </row>
    <row r="24" spans="1:8" ht="33.75">
      <c r="A24" s="18" t="s">
        <v>172</v>
      </c>
      <c r="B24" s="18" t="s">
        <v>701</v>
      </c>
      <c r="C24" s="41" t="s">
        <v>703</v>
      </c>
      <c r="D24" s="10"/>
      <c r="E24" s="33" t="s">
        <v>704</v>
      </c>
      <c r="F24" s="133">
        <f t="shared" si="1"/>
        <v>17.4</v>
      </c>
      <c r="G24" s="133">
        <f t="shared" si="2"/>
        <v>0</v>
      </c>
      <c r="H24" s="133">
        <f t="shared" si="2"/>
        <v>0</v>
      </c>
    </row>
    <row r="25" spans="1:8" ht="22.5">
      <c r="A25" s="18" t="s">
        <v>172</v>
      </c>
      <c r="B25" s="18" t="s">
        <v>701</v>
      </c>
      <c r="C25" s="41" t="s">
        <v>705</v>
      </c>
      <c r="D25" s="10"/>
      <c r="E25" s="34" t="s">
        <v>473</v>
      </c>
      <c r="F25" s="133">
        <f t="shared" si="1"/>
        <v>17.4</v>
      </c>
      <c r="G25" s="133">
        <f t="shared" si="2"/>
        <v>0</v>
      </c>
      <c r="H25" s="133">
        <f t="shared" si="2"/>
        <v>0</v>
      </c>
    </row>
    <row r="26" spans="1:9" ht="12.75">
      <c r="A26" s="18" t="s">
        <v>172</v>
      </c>
      <c r="B26" s="18" t="s">
        <v>701</v>
      </c>
      <c r="C26" s="41" t="s">
        <v>705</v>
      </c>
      <c r="D26" s="10" t="s">
        <v>174</v>
      </c>
      <c r="E26" s="33" t="s">
        <v>175</v>
      </c>
      <c r="F26" s="133">
        <f>16.7+0.7</f>
        <v>17.4</v>
      </c>
      <c r="G26" s="133"/>
      <c r="H26" s="133"/>
      <c r="I26">
        <v>0.7</v>
      </c>
    </row>
    <row r="27" spans="1:8" ht="12.75">
      <c r="A27" s="17">
        <v>501</v>
      </c>
      <c r="B27" s="17"/>
      <c r="C27" s="39"/>
      <c r="D27" s="17"/>
      <c r="E27" s="32" t="s">
        <v>70</v>
      </c>
      <c r="F27" s="131">
        <f>F28+F94+F131+F187+F196+F239+F170</f>
        <v>53916.178</v>
      </c>
      <c r="G27" s="131">
        <f>G28+G94+G131+G187+G196+G239+G170</f>
        <v>47781.4</v>
      </c>
      <c r="H27" s="131">
        <f>H28+H94+H131+H187+H196+H239+H170</f>
        <v>48861.9</v>
      </c>
    </row>
    <row r="28" spans="1:8" ht="12.75">
      <c r="A28" s="17" t="s">
        <v>668</v>
      </c>
      <c r="B28" s="17" t="s">
        <v>669</v>
      </c>
      <c r="C28" s="39"/>
      <c r="D28" s="17"/>
      <c r="E28" s="32" t="s">
        <v>676</v>
      </c>
      <c r="F28" s="131">
        <f>F29+F72+F79+F57+F65</f>
        <v>18042.999999999996</v>
      </c>
      <c r="G28" s="131">
        <f>G29+G72+G79+G57+G65</f>
        <v>16361.1</v>
      </c>
      <c r="H28" s="131">
        <f>H29+H72+H79+H57+H65</f>
        <v>16361.1</v>
      </c>
    </row>
    <row r="29" spans="1:8" s="5" customFormat="1" ht="33.75">
      <c r="A29" s="56" t="s">
        <v>668</v>
      </c>
      <c r="B29" s="56" t="s">
        <v>670</v>
      </c>
      <c r="C29" s="62"/>
      <c r="D29" s="57"/>
      <c r="E29" s="35" t="s">
        <v>462</v>
      </c>
      <c r="F29" s="145">
        <f>F30</f>
        <v>17312.399999999998</v>
      </c>
      <c r="G29" s="145">
        <f aca="true" t="shared" si="3" ref="G29:H31">G30</f>
        <v>15984.1</v>
      </c>
      <c r="H29" s="145">
        <f t="shared" si="3"/>
        <v>15984.1</v>
      </c>
    </row>
    <row r="30" spans="1:8" ht="22.5">
      <c r="A30" s="10" t="s">
        <v>668</v>
      </c>
      <c r="B30" s="10" t="s">
        <v>670</v>
      </c>
      <c r="C30" s="41" t="s">
        <v>474</v>
      </c>
      <c r="D30" s="10"/>
      <c r="E30" s="34" t="s">
        <v>45</v>
      </c>
      <c r="F30" s="136">
        <f>F31</f>
        <v>17312.399999999998</v>
      </c>
      <c r="G30" s="136">
        <f t="shared" si="3"/>
        <v>15984.1</v>
      </c>
      <c r="H30" s="136">
        <f t="shared" si="3"/>
        <v>15984.1</v>
      </c>
    </row>
    <row r="31" spans="1:8" ht="12.75">
      <c r="A31" s="10" t="s">
        <v>668</v>
      </c>
      <c r="B31" s="10" t="s">
        <v>670</v>
      </c>
      <c r="C31" s="41" t="s">
        <v>475</v>
      </c>
      <c r="D31" s="10"/>
      <c r="E31" s="46" t="s">
        <v>221</v>
      </c>
      <c r="F31" s="136">
        <f>F32</f>
        <v>17312.399999999998</v>
      </c>
      <c r="G31" s="136">
        <f t="shared" si="3"/>
        <v>15984.1</v>
      </c>
      <c r="H31" s="136">
        <f t="shared" si="3"/>
        <v>15984.1</v>
      </c>
    </row>
    <row r="32" spans="1:8" ht="22.5">
      <c r="A32" s="10" t="s">
        <v>668</v>
      </c>
      <c r="B32" s="10" t="s">
        <v>670</v>
      </c>
      <c r="C32" s="41" t="s">
        <v>476</v>
      </c>
      <c r="D32" s="10"/>
      <c r="E32" s="46" t="s">
        <v>229</v>
      </c>
      <c r="F32" s="136">
        <f>F33+F46+F51</f>
        <v>17312.399999999998</v>
      </c>
      <c r="G32" s="136">
        <f>G33+G46+G51</f>
        <v>15984.1</v>
      </c>
      <c r="H32" s="136">
        <f>H33+H46+H51</f>
        <v>15984.1</v>
      </c>
    </row>
    <row r="33" spans="1:8" ht="12.75">
      <c r="A33" s="10" t="s">
        <v>668</v>
      </c>
      <c r="B33" s="10" t="s">
        <v>670</v>
      </c>
      <c r="C33" s="41" t="s">
        <v>477</v>
      </c>
      <c r="D33" s="10"/>
      <c r="E33" s="33" t="s">
        <v>472</v>
      </c>
      <c r="F33" s="136">
        <f>F34+F43+F39</f>
        <v>16933.3</v>
      </c>
      <c r="G33" s="136">
        <f>G34+G43+G39</f>
        <v>15655</v>
      </c>
      <c r="H33" s="136">
        <f>H34+H43+H39</f>
        <v>15655</v>
      </c>
    </row>
    <row r="34" spans="1:8" ht="22.5">
      <c r="A34" s="10" t="s">
        <v>668</v>
      </c>
      <c r="B34" s="10" t="s">
        <v>670</v>
      </c>
      <c r="C34" s="41" t="s">
        <v>113</v>
      </c>
      <c r="D34" s="10"/>
      <c r="E34" s="33" t="s">
        <v>114</v>
      </c>
      <c r="F34" s="136">
        <f>F35</f>
        <v>15555</v>
      </c>
      <c r="G34" s="136">
        <f>G35</f>
        <v>14555</v>
      </c>
      <c r="H34" s="136">
        <f>H35</f>
        <v>14555</v>
      </c>
    </row>
    <row r="35" spans="1:8" ht="12.75">
      <c r="A35" s="10" t="s">
        <v>668</v>
      </c>
      <c r="B35" s="10" t="s">
        <v>670</v>
      </c>
      <c r="C35" s="41" t="s">
        <v>115</v>
      </c>
      <c r="D35" s="10"/>
      <c r="E35" s="33" t="s">
        <v>478</v>
      </c>
      <c r="F35" s="136">
        <f>F36+F37+F38</f>
        <v>15555</v>
      </c>
      <c r="G35" s="136">
        <f>G36+G37+G38</f>
        <v>14555</v>
      </c>
      <c r="H35" s="136">
        <f>H36+H37+H38</f>
        <v>14555</v>
      </c>
    </row>
    <row r="36" spans="1:8" ht="45">
      <c r="A36" s="10" t="s">
        <v>668</v>
      </c>
      <c r="B36" s="10" t="s">
        <v>670</v>
      </c>
      <c r="C36" s="41" t="s">
        <v>115</v>
      </c>
      <c r="D36" s="10" t="s">
        <v>108</v>
      </c>
      <c r="E36" s="34" t="s">
        <v>109</v>
      </c>
      <c r="F36" s="133">
        <v>12400</v>
      </c>
      <c r="G36" s="133">
        <v>12000</v>
      </c>
      <c r="H36" s="133">
        <v>12000</v>
      </c>
    </row>
    <row r="37" spans="1:9" ht="22.5">
      <c r="A37" s="10" t="s">
        <v>668</v>
      </c>
      <c r="B37" s="10" t="s">
        <v>670</v>
      </c>
      <c r="C37" s="41" t="s">
        <v>115</v>
      </c>
      <c r="D37" s="10" t="s">
        <v>110</v>
      </c>
      <c r="E37" s="34" t="s">
        <v>698</v>
      </c>
      <c r="F37" s="133">
        <v>3010</v>
      </c>
      <c r="G37" s="133">
        <v>2500</v>
      </c>
      <c r="H37" s="133">
        <v>2500</v>
      </c>
      <c r="I37" s="160"/>
    </row>
    <row r="38" spans="1:8" ht="12.75">
      <c r="A38" s="10" t="s">
        <v>668</v>
      </c>
      <c r="B38" s="10" t="s">
        <v>670</v>
      </c>
      <c r="C38" s="41" t="s">
        <v>115</v>
      </c>
      <c r="D38" s="10" t="s">
        <v>174</v>
      </c>
      <c r="E38" s="33" t="s">
        <v>175</v>
      </c>
      <c r="F38" s="133">
        <v>145</v>
      </c>
      <c r="G38" s="133">
        <v>55</v>
      </c>
      <c r="H38" s="133">
        <v>55</v>
      </c>
    </row>
    <row r="39" spans="1:8" ht="33.75">
      <c r="A39" s="10" t="s">
        <v>668</v>
      </c>
      <c r="B39" s="10" t="s">
        <v>670</v>
      </c>
      <c r="C39" s="41" t="s">
        <v>400</v>
      </c>
      <c r="D39" s="10"/>
      <c r="E39" s="33" t="s">
        <v>401</v>
      </c>
      <c r="F39" s="133">
        <f aca="true" t="shared" si="4" ref="F39:H40">F40</f>
        <v>388.99999999999994</v>
      </c>
      <c r="G39" s="133">
        <f t="shared" si="4"/>
        <v>0</v>
      </c>
      <c r="H39" s="133">
        <f t="shared" si="4"/>
        <v>0</v>
      </c>
    </row>
    <row r="40" spans="1:8" ht="12.75">
      <c r="A40" s="10" t="s">
        <v>668</v>
      </c>
      <c r="B40" s="10" t="s">
        <v>670</v>
      </c>
      <c r="C40" s="41" t="s">
        <v>402</v>
      </c>
      <c r="D40" s="10"/>
      <c r="E40" s="33" t="s">
        <v>478</v>
      </c>
      <c r="F40" s="133">
        <f>F41+F42</f>
        <v>388.99999999999994</v>
      </c>
      <c r="G40" s="133">
        <f t="shared" si="4"/>
        <v>0</v>
      </c>
      <c r="H40" s="133">
        <f t="shared" si="4"/>
        <v>0</v>
      </c>
    </row>
    <row r="41" spans="1:9" ht="22.5">
      <c r="A41" s="10" t="s">
        <v>668</v>
      </c>
      <c r="B41" s="10" t="s">
        <v>670</v>
      </c>
      <c r="C41" s="41" t="s">
        <v>402</v>
      </c>
      <c r="D41" s="10" t="s">
        <v>110</v>
      </c>
      <c r="E41" s="34" t="s">
        <v>698</v>
      </c>
      <c r="F41" s="133">
        <f>200-40.6-67.2</f>
        <v>92.2</v>
      </c>
      <c r="G41" s="133"/>
      <c r="H41" s="133"/>
      <c r="I41">
        <v>-67.2</v>
      </c>
    </row>
    <row r="42" spans="1:9" ht="12.75">
      <c r="A42" s="10" t="s">
        <v>668</v>
      </c>
      <c r="B42" s="10" t="s">
        <v>670</v>
      </c>
      <c r="C42" s="41" t="s">
        <v>402</v>
      </c>
      <c r="D42" s="10" t="s">
        <v>174</v>
      </c>
      <c r="E42" s="33" t="s">
        <v>175</v>
      </c>
      <c r="F42" s="133">
        <f>23.9+67.2+205.7</f>
        <v>296.79999999999995</v>
      </c>
      <c r="G42" s="133"/>
      <c r="H42" s="133"/>
      <c r="I42">
        <f>67.2+205.7</f>
        <v>272.9</v>
      </c>
    </row>
    <row r="43" spans="1:8" ht="22.5">
      <c r="A43" s="10" t="s">
        <v>668</v>
      </c>
      <c r="B43" s="10" t="s">
        <v>670</v>
      </c>
      <c r="C43" s="41" t="s">
        <v>117</v>
      </c>
      <c r="D43" s="10"/>
      <c r="E43" s="33" t="s">
        <v>116</v>
      </c>
      <c r="F43" s="136">
        <f aca="true" t="shared" si="5" ref="F43:H44">F44</f>
        <v>989.3</v>
      </c>
      <c r="G43" s="136">
        <f t="shared" si="5"/>
        <v>1100</v>
      </c>
      <c r="H43" s="136">
        <f t="shared" si="5"/>
        <v>1100</v>
      </c>
    </row>
    <row r="44" spans="1:8" ht="12.75">
      <c r="A44" s="10" t="s">
        <v>668</v>
      </c>
      <c r="B44" s="10" t="s">
        <v>670</v>
      </c>
      <c r="C44" s="41" t="s">
        <v>118</v>
      </c>
      <c r="D44" s="10"/>
      <c r="E44" s="33" t="s">
        <v>478</v>
      </c>
      <c r="F44" s="136">
        <f t="shared" si="5"/>
        <v>989.3</v>
      </c>
      <c r="G44" s="136">
        <f t="shared" si="5"/>
        <v>1100</v>
      </c>
      <c r="H44" s="136">
        <f t="shared" si="5"/>
        <v>1100</v>
      </c>
    </row>
    <row r="45" spans="1:9" ht="45">
      <c r="A45" s="10" t="s">
        <v>668</v>
      </c>
      <c r="B45" s="10" t="s">
        <v>670</v>
      </c>
      <c r="C45" s="41" t="s">
        <v>118</v>
      </c>
      <c r="D45" s="10" t="s">
        <v>108</v>
      </c>
      <c r="E45" s="34" t="s">
        <v>109</v>
      </c>
      <c r="F45" s="133">
        <f>1195-205.7</f>
        <v>989.3</v>
      </c>
      <c r="G45" s="133">
        <v>1100</v>
      </c>
      <c r="H45" s="133">
        <v>1100</v>
      </c>
      <c r="I45" s="160">
        <v>-205.7</v>
      </c>
    </row>
    <row r="46" spans="1:8" ht="22.5">
      <c r="A46" s="10" t="s">
        <v>668</v>
      </c>
      <c r="B46" s="10" t="s">
        <v>670</v>
      </c>
      <c r="C46" s="41" t="s">
        <v>479</v>
      </c>
      <c r="D46" s="10"/>
      <c r="E46" s="45" t="s">
        <v>411</v>
      </c>
      <c r="F46" s="133">
        <f>F47</f>
        <v>50</v>
      </c>
      <c r="G46" s="133">
        <f aca="true" t="shared" si="6" ref="G46:H49">G47</f>
        <v>0</v>
      </c>
      <c r="H46" s="133">
        <f t="shared" si="6"/>
        <v>0</v>
      </c>
    </row>
    <row r="47" spans="1:8" ht="12.75">
      <c r="A47" s="10" t="s">
        <v>668</v>
      </c>
      <c r="B47" s="10" t="s">
        <v>670</v>
      </c>
      <c r="C47" s="41" t="s">
        <v>480</v>
      </c>
      <c r="D47" s="10"/>
      <c r="E47" s="33" t="s">
        <v>472</v>
      </c>
      <c r="F47" s="133">
        <f>F48</f>
        <v>50</v>
      </c>
      <c r="G47" s="133">
        <f t="shared" si="6"/>
        <v>0</v>
      </c>
      <c r="H47" s="133">
        <f t="shared" si="6"/>
        <v>0</v>
      </c>
    </row>
    <row r="48" spans="1:8" ht="22.5">
      <c r="A48" s="10" t="s">
        <v>668</v>
      </c>
      <c r="B48" s="10" t="s">
        <v>670</v>
      </c>
      <c r="C48" s="41" t="s">
        <v>127</v>
      </c>
      <c r="D48" s="10"/>
      <c r="E48" s="33" t="s">
        <v>119</v>
      </c>
      <c r="F48" s="133">
        <f>F49</f>
        <v>50</v>
      </c>
      <c r="G48" s="133">
        <f t="shared" si="6"/>
        <v>0</v>
      </c>
      <c r="H48" s="133">
        <f t="shared" si="6"/>
        <v>0</v>
      </c>
    </row>
    <row r="49" spans="1:8" ht="12.75">
      <c r="A49" s="10" t="s">
        <v>668</v>
      </c>
      <c r="B49" s="10" t="s">
        <v>670</v>
      </c>
      <c r="C49" s="41" t="s">
        <v>128</v>
      </c>
      <c r="D49" s="10"/>
      <c r="E49" s="33" t="s">
        <v>478</v>
      </c>
      <c r="F49" s="133">
        <f>F50</f>
        <v>50</v>
      </c>
      <c r="G49" s="133">
        <f t="shared" si="6"/>
        <v>0</v>
      </c>
      <c r="H49" s="133">
        <f t="shared" si="6"/>
        <v>0</v>
      </c>
    </row>
    <row r="50" spans="1:8" ht="45">
      <c r="A50" s="10" t="s">
        <v>668</v>
      </c>
      <c r="B50" s="10" t="s">
        <v>670</v>
      </c>
      <c r="C50" s="41" t="s">
        <v>128</v>
      </c>
      <c r="D50" s="10" t="s">
        <v>108</v>
      </c>
      <c r="E50" s="34" t="s">
        <v>109</v>
      </c>
      <c r="F50" s="133">
        <v>50</v>
      </c>
      <c r="G50" s="133">
        <v>0</v>
      </c>
      <c r="H50" s="133">
        <v>0</v>
      </c>
    </row>
    <row r="51" spans="1:8" ht="33.75">
      <c r="A51" s="10" t="s">
        <v>668</v>
      </c>
      <c r="B51" s="10" t="s">
        <v>670</v>
      </c>
      <c r="C51" s="41" t="s">
        <v>481</v>
      </c>
      <c r="D51" s="10"/>
      <c r="E51" s="45" t="s">
        <v>132</v>
      </c>
      <c r="F51" s="133">
        <f>F52</f>
        <v>329.1</v>
      </c>
      <c r="G51" s="133">
        <f aca="true" t="shared" si="7" ref="G51:H53">G52</f>
        <v>329.1</v>
      </c>
      <c r="H51" s="133">
        <f t="shared" si="7"/>
        <v>329.1</v>
      </c>
    </row>
    <row r="52" spans="1:8" ht="33" customHeight="1">
      <c r="A52" s="10" t="s">
        <v>668</v>
      </c>
      <c r="B52" s="10" t="s">
        <v>670</v>
      </c>
      <c r="C52" s="41" t="s">
        <v>129</v>
      </c>
      <c r="D52" s="10"/>
      <c r="E52" s="33" t="s">
        <v>484</v>
      </c>
      <c r="F52" s="136">
        <f>F53</f>
        <v>329.1</v>
      </c>
      <c r="G52" s="136">
        <f t="shared" si="7"/>
        <v>329.1</v>
      </c>
      <c r="H52" s="136">
        <f t="shared" si="7"/>
        <v>329.1</v>
      </c>
    </row>
    <row r="53" spans="1:8" s="9" customFormat="1" ht="33" customHeight="1">
      <c r="A53" s="10" t="s">
        <v>668</v>
      </c>
      <c r="B53" s="10" t="s">
        <v>670</v>
      </c>
      <c r="C53" s="41" t="s">
        <v>130</v>
      </c>
      <c r="D53" s="10"/>
      <c r="E53" s="33" t="s">
        <v>126</v>
      </c>
      <c r="F53" s="136">
        <f>F54</f>
        <v>329.1</v>
      </c>
      <c r="G53" s="136">
        <f t="shared" si="7"/>
        <v>329.1</v>
      </c>
      <c r="H53" s="136">
        <f t="shared" si="7"/>
        <v>329.1</v>
      </c>
    </row>
    <row r="54" spans="1:8" s="9" customFormat="1" ht="33" customHeight="1">
      <c r="A54" s="10" t="s">
        <v>668</v>
      </c>
      <c r="B54" s="10" t="s">
        <v>670</v>
      </c>
      <c r="C54" s="41" t="s">
        <v>131</v>
      </c>
      <c r="D54" s="10"/>
      <c r="E54" s="33" t="s">
        <v>485</v>
      </c>
      <c r="F54" s="136">
        <f>F55+F56</f>
        <v>329.1</v>
      </c>
      <c r="G54" s="136">
        <f>G55+G56</f>
        <v>329.1</v>
      </c>
      <c r="H54" s="136">
        <f>H55+H56</f>
        <v>329.1</v>
      </c>
    </row>
    <row r="55" spans="1:8" ht="45">
      <c r="A55" s="10" t="s">
        <v>668</v>
      </c>
      <c r="B55" s="10" t="s">
        <v>670</v>
      </c>
      <c r="C55" s="41" t="s">
        <v>131</v>
      </c>
      <c r="D55" s="10" t="s">
        <v>108</v>
      </c>
      <c r="E55" s="34" t="s">
        <v>109</v>
      </c>
      <c r="F55" s="136">
        <v>280</v>
      </c>
      <c r="G55" s="136">
        <v>280</v>
      </c>
      <c r="H55" s="136">
        <v>280</v>
      </c>
    </row>
    <row r="56" spans="1:8" ht="21.75" customHeight="1">
      <c r="A56" s="10" t="s">
        <v>668</v>
      </c>
      <c r="B56" s="10" t="s">
        <v>670</v>
      </c>
      <c r="C56" s="41" t="s">
        <v>131</v>
      </c>
      <c r="D56" s="10" t="s">
        <v>110</v>
      </c>
      <c r="E56" s="34" t="s">
        <v>698</v>
      </c>
      <c r="F56" s="136">
        <v>49.1</v>
      </c>
      <c r="G56" s="136">
        <v>49.1</v>
      </c>
      <c r="H56" s="136">
        <v>49.1</v>
      </c>
    </row>
    <row r="57" spans="1:8" s="9" customFormat="1" ht="0.75" customHeight="1" hidden="1">
      <c r="A57" s="17" t="s">
        <v>668</v>
      </c>
      <c r="B57" s="17" t="s">
        <v>644</v>
      </c>
      <c r="C57" s="39"/>
      <c r="D57" s="17"/>
      <c r="E57" s="64" t="s">
        <v>645</v>
      </c>
      <c r="F57" s="136">
        <f aca="true" t="shared" si="8" ref="F57:H63">F58</f>
        <v>0</v>
      </c>
      <c r="G57" s="136">
        <f t="shared" si="8"/>
        <v>0</v>
      </c>
      <c r="H57" s="136">
        <f t="shared" si="8"/>
        <v>0</v>
      </c>
    </row>
    <row r="58" spans="1:8" s="9" customFormat="1" ht="22.5" hidden="1">
      <c r="A58" s="10" t="s">
        <v>668</v>
      </c>
      <c r="B58" s="10" t="s">
        <v>644</v>
      </c>
      <c r="C58" s="41" t="s">
        <v>474</v>
      </c>
      <c r="D58" s="17"/>
      <c r="E58" s="34" t="s">
        <v>183</v>
      </c>
      <c r="F58" s="136">
        <f t="shared" si="8"/>
        <v>0</v>
      </c>
      <c r="G58" s="136">
        <f t="shared" si="8"/>
        <v>0</v>
      </c>
      <c r="H58" s="136">
        <f t="shared" si="8"/>
        <v>0</v>
      </c>
    </row>
    <row r="59" spans="1:8" s="9" customFormat="1" ht="12.75" hidden="1">
      <c r="A59" s="10" t="s">
        <v>668</v>
      </c>
      <c r="B59" s="10" t="s">
        <v>644</v>
      </c>
      <c r="C59" s="41" t="s">
        <v>475</v>
      </c>
      <c r="D59" s="17"/>
      <c r="E59" s="46" t="s">
        <v>221</v>
      </c>
      <c r="F59" s="136">
        <f t="shared" si="8"/>
        <v>0</v>
      </c>
      <c r="G59" s="136">
        <f t="shared" si="8"/>
        <v>0</v>
      </c>
      <c r="H59" s="136">
        <f t="shared" si="8"/>
        <v>0</v>
      </c>
    </row>
    <row r="60" spans="1:8" s="9" customFormat="1" ht="33.75" hidden="1">
      <c r="A60" s="10" t="s">
        <v>668</v>
      </c>
      <c r="B60" s="10" t="s">
        <v>644</v>
      </c>
      <c r="C60" s="41" t="s">
        <v>483</v>
      </c>
      <c r="D60" s="10"/>
      <c r="E60" s="73" t="s">
        <v>133</v>
      </c>
      <c r="F60" s="136">
        <f t="shared" si="8"/>
        <v>0</v>
      </c>
      <c r="G60" s="136">
        <f t="shared" si="8"/>
        <v>0</v>
      </c>
      <c r="H60" s="136">
        <f t="shared" si="8"/>
        <v>0</v>
      </c>
    </row>
    <row r="61" spans="1:8" s="9" customFormat="1" ht="33.75" hidden="1">
      <c r="A61" s="10" t="s">
        <v>668</v>
      </c>
      <c r="B61" s="10" t="s">
        <v>644</v>
      </c>
      <c r="C61" s="41" t="s">
        <v>134</v>
      </c>
      <c r="D61" s="10"/>
      <c r="E61" s="125" t="s">
        <v>135</v>
      </c>
      <c r="F61" s="136">
        <f t="shared" si="8"/>
        <v>0</v>
      </c>
      <c r="G61" s="136">
        <f t="shared" si="8"/>
        <v>0</v>
      </c>
      <c r="H61" s="136">
        <f t="shared" si="8"/>
        <v>0</v>
      </c>
    </row>
    <row r="62" spans="1:8" s="9" customFormat="1" ht="33.75" hidden="1">
      <c r="A62" s="10" t="s">
        <v>668</v>
      </c>
      <c r="B62" s="10" t="s">
        <v>644</v>
      </c>
      <c r="C62" s="41" t="s">
        <v>501</v>
      </c>
      <c r="D62" s="10"/>
      <c r="E62" s="125" t="s">
        <v>136</v>
      </c>
      <c r="F62" s="136">
        <f t="shared" si="8"/>
        <v>0</v>
      </c>
      <c r="G62" s="136">
        <f t="shared" si="8"/>
        <v>0</v>
      </c>
      <c r="H62" s="136">
        <f t="shared" si="8"/>
        <v>0</v>
      </c>
    </row>
    <row r="63" spans="1:8" s="9" customFormat="1" ht="22.5" hidden="1">
      <c r="A63" s="10" t="s">
        <v>668</v>
      </c>
      <c r="B63" s="10" t="s">
        <v>644</v>
      </c>
      <c r="C63" s="41" t="s">
        <v>502</v>
      </c>
      <c r="D63" s="10"/>
      <c r="E63" s="125" t="s">
        <v>485</v>
      </c>
      <c r="F63" s="136">
        <f t="shared" si="8"/>
        <v>0</v>
      </c>
      <c r="G63" s="136">
        <f t="shared" si="8"/>
        <v>0</v>
      </c>
      <c r="H63" s="136">
        <f t="shared" si="8"/>
        <v>0</v>
      </c>
    </row>
    <row r="64" spans="1:8" s="9" customFormat="1" ht="22.5" hidden="1">
      <c r="A64" s="18" t="s">
        <v>668</v>
      </c>
      <c r="B64" s="18" t="s">
        <v>644</v>
      </c>
      <c r="C64" s="41" t="s">
        <v>502</v>
      </c>
      <c r="D64" s="10" t="s">
        <v>110</v>
      </c>
      <c r="E64" s="34" t="s">
        <v>111</v>
      </c>
      <c r="F64" s="136"/>
      <c r="G64" s="136"/>
      <c r="H64" s="136"/>
    </row>
    <row r="65" spans="1:8" s="113" customFormat="1" ht="0.75" customHeight="1" hidden="1">
      <c r="A65" s="56" t="s">
        <v>668</v>
      </c>
      <c r="B65" s="56" t="s">
        <v>486</v>
      </c>
      <c r="C65" s="39"/>
      <c r="D65" s="17"/>
      <c r="E65" s="32" t="s">
        <v>487</v>
      </c>
      <c r="F65" s="146">
        <f aca="true" t="shared" si="9" ref="F65:H70">F66</f>
        <v>0</v>
      </c>
      <c r="G65" s="146">
        <f t="shared" si="9"/>
        <v>0</v>
      </c>
      <c r="H65" s="146">
        <f t="shared" si="9"/>
        <v>0</v>
      </c>
    </row>
    <row r="66" spans="1:8" s="9" customFormat="1" ht="12.75" hidden="1">
      <c r="A66" s="18" t="s">
        <v>668</v>
      </c>
      <c r="B66" s="18" t="s">
        <v>486</v>
      </c>
      <c r="C66" s="41" t="s">
        <v>470</v>
      </c>
      <c r="D66" s="10"/>
      <c r="E66" s="33" t="s">
        <v>182</v>
      </c>
      <c r="F66" s="136">
        <f t="shared" si="9"/>
        <v>0</v>
      </c>
      <c r="G66" s="136">
        <f t="shared" si="9"/>
        <v>0</v>
      </c>
      <c r="H66" s="136">
        <f t="shared" si="9"/>
        <v>0</v>
      </c>
    </row>
    <row r="67" spans="1:8" s="9" customFormat="1" ht="22.5" hidden="1">
      <c r="A67" s="18" t="s">
        <v>668</v>
      </c>
      <c r="B67" s="18" t="s">
        <v>486</v>
      </c>
      <c r="C67" s="41" t="s">
        <v>488</v>
      </c>
      <c r="D67" s="10"/>
      <c r="E67" s="34" t="s">
        <v>489</v>
      </c>
      <c r="F67" s="136">
        <f t="shared" si="9"/>
        <v>0</v>
      </c>
      <c r="G67" s="136">
        <f t="shared" si="9"/>
        <v>0</v>
      </c>
      <c r="H67" s="136">
        <f t="shared" si="9"/>
        <v>0</v>
      </c>
    </row>
    <row r="68" spans="1:8" s="9" customFormat="1" ht="12.75" hidden="1">
      <c r="A68" s="18" t="s">
        <v>668</v>
      </c>
      <c r="B68" s="18" t="s">
        <v>486</v>
      </c>
      <c r="C68" s="41" t="s">
        <v>490</v>
      </c>
      <c r="D68" s="10"/>
      <c r="E68" s="33" t="s">
        <v>472</v>
      </c>
      <c r="F68" s="136">
        <f t="shared" si="9"/>
        <v>0</v>
      </c>
      <c r="G68" s="136">
        <f t="shared" si="9"/>
        <v>0</v>
      </c>
      <c r="H68" s="136">
        <f t="shared" si="9"/>
        <v>0</v>
      </c>
    </row>
    <row r="69" spans="1:8" s="9" customFormat="1" ht="22.5" hidden="1">
      <c r="A69" s="18" t="s">
        <v>668</v>
      </c>
      <c r="B69" s="18" t="s">
        <v>486</v>
      </c>
      <c r="C69" s="41" t="s">
        <v>633</v>
      </c>
      <c r="D69" s="10"/>
      <c r="E69" s="34" t="s">
        <v>632</v>
      </c>
      <c r="F69" s="136">
        <f t="shared" si="9"/>
        <v>0</v>
      </c>
      <c r="G69" s="136">
        <f t="shared" si="9"/>
        <v>0</v>
      </c>
      <c r="H69" s="136">
        <f t="shared" si="9"/>
        <v>0</v>
      </c>
    </row>
    <row r="70" spans="1:8" s="9" customFormat="1" ht="12.75" hidden="1">
      <c r="A70" s="18" t="s">
        <v>668</v>
      </c>
      <c r="B70" s="18" t="s">
        <v>486</v>
      </c>
      <c r="C70" s="41" t="s">
        <v>634</v>
      </c>
      <c r="D70" s="10"/>
      <c r="E70" s="33" t="s">
        <v>496</v>
      </c>
      <c r="F70" s="136">
        <f t="shared" si="9"/>
        <v>0</v>
      </c>
      <c r="G70" s="136">
        <f t="shared" si="9"/>
        <v>0</v>
      </c>
      <c r="H70" s="136">
        <f t="shared" si="9"/>
        <v>0</v>
      </c>
    </row>
    <row r="71" spans="1:8" s="9" customFormat="1" ht="22.5" hidden="1">
      <c r="A71" s="18" t="s">
        <v>668</v>
      </c>
      <c r="B71" s="18" t="s">
        <v>486</v>
      </c>
      <c r="C71" s="41" t="s">
        <v>634</v>
      </c>
      <c r="D71" s="10" t="s">
        <v>110</v>
      </c>
      <c r="E71" s="34" t="s">
        <v>111</v>
      </c>
      <c r="F71" s="136"/>
      <c r="G71" s="136"/>
      <c r="H71" s="136"/>
    </row>
    <row r="72" spans="1:8" s="5" customFormat="1" ht="12.75">
      <c r="A72" s="17" t="s">
        <v>668</v>
      </c>
      <c r="B72" s="17" t="s">
        <v>76</v>
      </c>
      <c r="C72" s="39"/>
      <c r="D72" s="17"/>
      <c r="E72" s="32" t="s">
        <v>677</v>
      </c>
      <c r="F72" s="131">
        <f aca="true" t="shared" si="10" ref="F72:H77">F73</f>
        <v>553.6</v>
      </c>
      <c r="G72" s="131">
        <f t="shared" si="10"/>
        <v>200</v>
      </c>
      <c r="H72" s="131">
        <f t="shared" si="10"/>
        <v>200</v>
      </c>
    </row>
    <row r="73" spans="1:8" s="5" customFormat="1" ht="12.75">
      <c r="A73" s="10" t="s">
        <v>668</v>
      </c>
      <c r="B73" s="10" t="s">
        <v>76</v>
      </c>
      <c r="C73" s="41" t="s">
        <v>470</v>
      </c>
      <c r="D73" s="59"/>
      <c r="E73" s="33" t="s">
        <v>182</v>
      </c>
      <c r="F73" s="133">
        <f t="shared" si="10"/>
        <v>553.6</v>
      </c>
      <c r="G73" s="133">
        <f t="shared" si="10"/>
        <v>200</v>
      </c>
      <c r="H73" s="133">
        <f t="shared" si="10"/>
        <v>200</v>
      </c>
    </row>
    <row r="74" spans="1:8" s="5" customFormat="1" ht="12.75">
      <c r="A74" s="10" t="s">
        <v>668</v>
      </c>
      <c r="B74" s="10" t="s">
        <v>76</v>
      </c>
      <c r="C74" s="42" t="s">
        <v>491</v>
      </c>
      <c r="D74" s="59"/>
      <c r="E74" s="34" t="s">
        <v>72</v>
      </c>
      <c r="F74" s="133">
        <f t="shared" si="10"/>
        <v>553.6</v>
      </c>
      <c r="G74" s="133">
        <f t="shared" si="10"/>
        <v>200</v>
      </c>
      <c r="H74" s="133">
        <f t="shared" si="10"/>
        <v>200</v>
      </c>
    </row>
    <row r="75" spans="1:8" ht="12.75">
      <c r="A75" s="10" t="s">
        <v>668</v>
      </c>
      <c r="B75" s="10" t="s">
        <v>76</v>
      </c>
      <c r="C75" s="41" t="s">
        <v>492</v>
      </c>
      <c r="D75" s="10"/>
      <c r="E75" s="33" t="s">
        <v>472</v>
      </c>
      <c r="F75" s="133">
        <f t="shared" si="10"/>
        <v>553.6</v>
      </c>
      <c r="G75" s="133">
        <f t="shared" si="10"/>
        <v>200</v>
      </c>
      <c r="H75" s="133">
        <f t="shared" si="10"/>
        <v>200</v>
      </c>
    </row>
    <row r="76" spans="1:8" ht="12.75">
      <c r="A76" s="10" t="s">
        <v>668</v>
      </c>
      <c r="B76" s="10" t="s">
        <v>76</v>
      </c>
      <c r="C76" s="41" t="s">
        <v>137</v>
      </c>
      <c r="D76" s="10"/>
      <c r="E76" s="34" t="s">
        <v>138</v>
      </c>
      <c r="F76" s="136">
        <f t="shared" si="10"/>
        <v>553.6</v>
      </c>
      <c r="G76" s="136">
        <f t="shared" si="10"/>
        <v>200</v>
      </c>
      <c r="H76" s="136">
        <f t="shared" si="10"/>
        <v>200</v>
      </c>
    </row>
    <row r="77" spans="1:8" ht="12.75">
      <c r="A77" s="10" t="s">
        <v>668</v>
      </c>
      <c r="B77" s="10" t="s">
        <v>76</v>
      </c>
      <c r="C77" s="41" t="s">
        <v>139</v>
      </c>
      <c r="D77" s="10"/>
      <c r="E77" s="33" t="s">
        <v>677</v>
      </c>
      <c r="F77" s="136">
        <f t="shared" si="10"/>
        <v>553.6</v>
      </c>
      <c r="G77" s="136">
        <f t="shared" si="10"/>
        <v>200</v>
      </c>
      <c r="H77" s="136">
        <f t="shared" si="10"/>
        <v>200</v>
      </c>
    </row>
    <row r="78" spans="1:9" ht="12.75">
      <c r="A78" s="10" t="s">
        <v>668</v>
      </c>
      <c r="B78" s="10" t="s">
        <v>76</v>
      </c>
      <c r="C78" s="41" t="s">
        <v>139</v>
      </c>
      <c r="D78" s="10" t="s">
        <v>174</v>
      </c>
      <c r="E78" s="33" t="s">
        <v>175</v>
      </c>
      <c r="F78" s="136">
        <f>600-46.4</f>
        <v>553.6</v>
      </c>
      <c r="G78" s="136">
        <v>200</v>
      </c>
      <c r="H78" s="136">
        <v>200</v>
      </c>
      <c r="I78" s="155">
        <v>-46.4</v>
      </c>
    </row>
    <row r="79" spans="1:8" s="5" customFormat="1" ht="12.75">
      <c r="A79" s="17" t="s">
        <v>668</v>
      </c>
      <c r="B79" s="17" t="s">
        <v>81</v>
      </c>
      <c r="C79" s="39"/>
      <c r="D79" s="17"/>
      <c r="E79" s="32" t="s">
        <v>678</v>
      </c>
      <c r="F79" s="131">
        <f>F80</f>
        <v>177</v>
      </c>
      <c r="G79" s="131">
        <f>G80</f>
        <v>177</v>
      </c>
      <c r="H79" s="131">
        <f>H80</f>
        <v>177</v>
      </c>
    </row>
    <row r="80" spans="1:8" s="5" customFormat="1" ht="22.5">
      <c r="A80" s="10" t="s">
        <v>668</v>
      </c>
      <c r="B80" s="10" t="s">
        <v>81</v>
      </c>
      <c r="C80" s="41" t="s">
        <v>474</v>
      </c>
      <c r="D80" s="10"/>
      <c r="E80" s="34" t="s">
        <v>45</v>
      </c>
      <c r="F80" s="131">
        <f>F81+F88</f>
        <v>177</v>
      </c>
      <c r="G80" s="131">
        <f>G81+G88</f>
        <v>177</v>
      </c>
      <c r="H80" s="131">
        <f>H81+H88</f>
        <v>177</v>
      </c>
    </row>
    <row r="81" spans="1:8" s="5" customFormat="1" ht="33.75">
      <c r="A81" s="18" t="s">
        <v>668</v>
      </c>
      <c r="B81" s="18" t="s">
        <v>81</v>
      </c>
      <c r="C81" s="42" t="s">
        <v>493</v>
      </c>
      <c r="D81" s="18"/>
      <c r="E81" s="45" t="s">
        <v>618</v>
      </c>
      <c r="F81" s="133">
        <f>F82</f>
        <v>45</v>
      </c>
      <c r="G81" s="133">
        <f aca="true" t="shared" si="11" ref="G81:H85">G82</f>
        <v>45</v>
      </c>
      <c r="H81" s="133">
        <f t="shared" si="11"/>
        <v>45</v>
      </c>
    </row>
    <row r="82" spans="1:8" s="113" customFormat="1" ht="22.5">
      <c r="A82" s="18" t="s">
        <v>668</v>
      </c>
      <c r="B82" s="18" t="s">
        <v>81</v>
      </c>
      <c r="C82" s="42" t="s">
        <v>494</v>
      </c>
      <c r="D82" s="18"/>
      <c r="E82" s="33" t="s">
        <v>604</v>
      </c>
      <c r="F82" s="133">
        <f>F83</f>
        <v>45</v>
      </c>
      <c r="G82" s="133">
        <f t="shared" si="11"/>
        <v>45</v>
      </c>
      <c r="H82" s="133">
        <f t="shared" si="11"/>
        <v>45</v>
      </c>
    </row>
    <row r="83" spans="1:8" s="113" customFormat="1" ht="12.75">
      <c r="A83" s="18" t="s">
        <v>668</v>
      </c>
      <c r="B83" s="18" t="s">
        <v>81</v>
      </c>
      <c r="C83" s="42" t="s">
        <v>495</v>
      </c>
      <c r="D83" s="18"/>
      <c r="E83" s="33" t="s">
        <v>472</v>
      </c>
      <c r="F83" s="133">
        <f>F84</f>
        <v>45</v>
      </c>
      <c r="G83" s="133">
        <f t="shared" si="11"/>
        <v>45</v>
      </c>
      <c r="H83" s="133">
        <f t="shared" si="11"/>
        <v>45</v>
      </c>
    </row>
    <row r="84" spans="1:8" s="113" customFormat="1" ht="22.5">
      <c r="A84" s="18" t="s">
        <v>668</v>
      </c>
      <c r="B84" s="18" t="s">
        <v>81</v>
      </c>
      <c r="C84" s="42" t="s">
        <v>685</v>
      </c>
      <c r="D84" s="18"/>
      <c r="E84" s="33" t="s">
        <v>1</v>
      </c>
      <c r="F84" s="133">
        <f>F85</f>
        <v>45</v>
      </c>
      <c r="G84" s="133">
        <f t="shared" si="11"/>
        <v>45</v>
      </c>
      <c r="H84" s="133">
        <f t="shared" si="11"/>
        <v>45</v>
      </c>
    </row>
    <row r="85" spans="1:8" s="113" customFormat="1" ht="12.75">
      <c r="A85" s="18" t="s">
        <v>668</v>
      </c>
      <c r="B85" s="18" t="s">
        <v>81</v>
      </c>
      <c r="C85" s="42" t="s">
        <v>0</v>
      </c>
      <c r="D85" s="18"/>
      <c r="E85" s="33" t="s">
        <v>496</v>
      </c>
      <c r="F85" s="133">
        <f>F86</f>
        <v>45</v>
      </c>
      <c r="G85" s="133">
        <f t="shared" si="11"/>
        <v>45</v>
      </c>
      <c r="H85" s="133">
        <f t="shared" si="11"/>
        <v>45</v>
      </c>
    </row>
    <row r="86" spans="1:8" s="113" customFormat="1" ht="12.75">
      <c r="A86" s="18" t="s">
        <v>668</v>
      </c>
      <c r="B86" s="18" t="s">
        <v>81</v>
      </c>
      <c r="C86" s="42" t="s">
        <v>0</v>
      </c>
      <c r="D86" s="10" t="s">
        <v>174</v>
      </c>
      <c r="E86" s="33" t="s">
        <v>175</v>
      </c>
      <c r="F86" s="133">
        <v>45</v>
      </c>
      <c r="G86" s="133">
        <v>45</v>
      </c>
      <c r="H86" s="133">
        <v>45</v>
      </c>
    </row>
    <row r="87" spans="1:8" s="5" customFormat="1" ht="13.5" customHeight="1">
      <c r="A87" s="10" t="s">
        <v>668</v>
      </c>
      <c r="B87" s="10" t="s">
        <v>81</v>
      </c>
      <c r="C87" s="41" t="s">
        <v>475</v>
      </c>
      <c r="D87" s="10"/>
      <c r="E87" s="46" t="s">
        <v>221</v>
      </c>
      <c r="F87" s="133">
        <f>F88</f>
        <v>132</v>
      </c>
      <c r="G87" s="133">
        <f aca="true" t="shared" si="12" ref="G87:H90">G88</f>
        <v>132</v>
      </c>
      <c r="H87" s="133">
        <f t="shared" si="12"/>
        <v>132</v>
      </c>
    </row>
    <row r="88" spans="1:8" s="5" customFormat="1" ht="48.75" customHeight="1">
      <c r="A88" s="10" t="s">
        <v>668</v>
      </c>
      <c r="B88" s="10" t="s">
        <v>81</v>
      </c>
      <c r="C88" s="41" t="s">
        <v>497</v>
      </c>
      <c r="D88" s="10"/>
      <c r="E88" s="46" t="s">
        <v>517</v>
      </c>
      <c r="F88" s="133">
        <f>F89</f>
        <v>132</v>
      </c>
      <c r="G88" s="133">
        <f t="shared" si="12"/>
        <v>132</v>
      </c>
      <c r="H88" s="133">
        <f t="shared" si="12"/>
        <v>132</v>
      </c>
    </row>
    <row r="89" spans="1:8" ht="22.5">
      <c r="A89" s="10" t="s">
        <v>668</v>
      </c>
      <c r="B89" s="10" t="s">
        <v>81</v>
      </c>
      <c r="C89" s="41" t="s">
        <v>518</v>
      </c>
      <c r="D89" s="10"/>
      <c r="E89" s="33" t="s">
        <v>484</v>
      </c>
      <c r="F89" s="133">
        <f>F90</f>
        <v>132</v>
      </c>
      <c r="G89" s="133">
        <f t="shared" si="12"/>
        <v>132</v>
      </c>
      <c r="H89" s="133">
        <f t="shared" si="12"/>
        <v>132</v>
      </c>
    </row>
    <row r="90" spans="1:8" ht="45">
      <c r="A90" s="10" t="s">
        <v>668</v>
      </c>
      <c r="B90" s="10" t="s">
        <v>81</v>
      </c>
      <c r="C90" s="41" t="s">
        <v>140</v>
      </c>
      <c r="D90" s="20"/>
      <c r="E90" s="33" t="s">
        <v>141</v>
      </c>
      <c r="F90" s="133">
        <f>F91</f>
        <v>132</v>
      </c>
      <c r="G90" s="133">
        <f t="shared" si="12"/>
        <v>132</v>
      </c>
      <c r="H90" s="133">
        <f t="shared" si="12"/>
        <v>132</v>
      </c>
    </row>
    <row r="91" spans="1:8" ht="22.5">
      <c r="A91" s="10" t="s">
        <v>668</v>
      </c>
      <c r="B91" s="10" t="s">
        <v>81</v>
      </c>
      <c r="C91" s="41" t="s">
        <v>142</v>
      </c>
      <c r="D91" s="20"/>
      <c r="E91" s="33" t="s">
        <v>485</v>
      </c>
      <c r="F91" s="133">
        <f>F92+F93</f>
        <v>132</v>
      </c>
      <c r="G91" s="133">
        <f>G92+G93</f>
        <v>132</v>
      </c>
      <c r="H91" s="133">
        <f>H92+H93</f>
        <v>132</v>
      </c>
    </row>
    <row r="92" spans="1:8" ht="45">
      <c r="A92" s="10" t="s">
        <v>668</v>
      </c>
      <c r="B92" s="10" t="s">
        <v>81</v>
      </c>
      <c r="C92" s="41" t="s">
        <v>142</v>
      </c>
      <c r="D92" s="10" t="s">
        <v>108</v>
      </c>
      <c r="E92" s="34" t="s">
        <v>109</v>
      </c>
      <c r="F92" s="133">
        <v>102</v>
      </c>
      <c r="G92" s="133">
        <v>102</v>
      </c>
      <c r="H92" s="133">
        <v>102</v>
      </c>
    </row>
    <row r="93" spans="1:8" ht="22.5">
      <c r="A93" s="10" t="s">
        <v>668</v>
      </c>
      <c r="B93" s="10" t="s">
        <v>81</v>
      </c>
      <c r="C93" s="41" t="s">
        <v>142</v>
      </c>
      <c r="D93" s="10" t="s">
        <v>110</v>
      </c>
      <c r="E93" s="34" t="s">
        <v>698</v>
      </c>
      <c r="F93" s="133">
        <v>30</v>
      </c>
      <c r="G93" s="133">
        <v>30</v>
      </c>
      <c r="H93" s="133">
        <v>30</v>
      </c>
    </row>
    <row r="94" spans="1:8" s="5" customFormat="1" ht="22.5">
      <c r="A94" s="17" t="s">
        <v>668</v>
      </c>
      <c r="B94" s="17" t="s">
        <v>671</v>
      </c>
      <c r="C94" s="39"/>
      <c r="D94" s="17"/>
      <c r="E94" s="32" t="s">
        <v>679</v>
      </c>
      <c r="F94" s="131">
        <f>F95+F103</f>
        <v>570.6</v>
      </c>
      <c r="G94" s="131">
        <f>G95+G103</f>
        <v>561</v>
      </c>
      <c r="H94" s="131">
        <f>H95+H103</f>
        <v>560.4</v>
      </c>
    </row>
    <row r="95" spans="1:8" s="5" customFormat="1" ht="12.75">
      <c r="A95" s="17" t="s">
        <v>668</v>
      </c>
      <c r="B95" s="17" t="s">
        <v>105</v>
      </c>
      <c r="C95" s="39"/>
      <c r="D95" s="17"/>
      <c r="E95" s="32" t="s">
        <v>106</v>
      </c>
      <c r="F95" s="131">
        <f aca="true" t="shared" si="13" ref="F95:H101">F96</f>
        <v>460.6</v>
      </c>
      <c r="G95" s="131">
        <f t="shared" si="13"/>
        <v>461</v>
      </c>
      <c r="H95" s="131">
        <f t="shared" si="13"/>
        <v>460.4</v>
      </c>
    </row>
    <row r="96" spans="1:8" s="5" customFormat="1" ht="22.5">
      <c r="A96" s="10" t="s">
        <v>668</v>
      </c>
      <c r="B96" s="10" t="s">
        <v>105</v>
      </c>
      <c r="C96" s="41" t="s">
        <v>474</v>
      </c>
      <c r="D96" s="10"/>
      <c r="E96" s="34" t="s">
        <v>45</v>
      </c>
      <c r="F96" s="131">
        <f t="shared" si="13"/>
        <v>460.6</v>
      </c>
      <c r="G96" s="131">
        <f t="shared" si="13"/>
        <v>461</v>
      </c>
      <c r="H96" s="131">
        <f t="shared" si="13"/>
        <v>460.4</v>
      </c>
    </row>
    <row r="97" spans="1:8" s="5" customFormat="1" ht="12.75">
      <c r="A97" s="10" t="s">
        <v>668</v>
      </c>
      <c r="B97" s="10" t="s">
        <v>105</v>
      </c>
      <c r="C97" s="41" t="s">
        <v>475</v>
      </c>
      <c r="D97" s="10"/>
      <c r="E97" s="46" t="s">
        <v>221</v>
      </c>
      <c r="F97" s="133">
        <f t="shared" si="13"/>
        <v>460.6</v>
      </c>
      <c r="G97" s="133">
        <f t="shared" si="13"/>
        <v>461</v>
      </c>
      <c r="H97" s="133">
        <f t="shared" si="13"/>
        <v>460.4</v>
      </c>
    </row>
    <row r="98" spans="1:8" s="5" customFormat="1" ht="22.5">
      <c r="A98" s="10" t="s">
        <v>668</v>
      </c>
      <c r="B98" s="10" t="s">
        <v>105</v>
      </c>
      <c r="C98" s="41" t="s">
        <v>479</v>
      </c>
      <c r="D98" s="10"/>
      <c r="E98" s="45" t="s">
        <v>411</v>
      </c>
      <c r="F98" s="133">
        <f t="shared" si="13"/>
        <v>460.6</v>
      </c>
      <c r="G98" s="133">
        <f t="shared" si="13"/>
        <v>461</v>
      </c>
      <c r="H98" s="133">
        <f t="shared" si="13"/>
        <v>460.4</v>
      </c>
    </row>
    <row r="99" spans="1:8" s="5" customFormat="1" ht="33.75">
      <c r="A99" s="10" t="s">
        <v>668</v>
      </c>
      <c r="B99" s="10" t="s">
        <v>105</v>
      </c>
      <c r="C99" s="41" t="s">
        <v>143</v>
      </c>
      <c r="D99" s="10"/>
      <c r="E99" s="33" t="s">
        <v>520</v>
      </c>
      <c r="F99" s="133">
        <f t="shared" si="13"/>
        <v>460.6</v>
      </c>
      <c r="G99" s="133">
        <f t="shared" si="13"/>
        <v>461</v>
      </c>
      <c r="H99" s="133">
        <f t="shared" si="13"/>
        <v>460.4</v>
      </c>
    </row>
    <row r="100" spans="1:8" s="5" customFormat="1" ht="78.75">
      <c r="A100" s="10" t="s">
        <v>668</v>
      </c>
      <c r="B100" s="10" t="s">
        <v>105</v>
      </c>
      <c r="C100" s="41" t="s">
        <v>144</v>
      </c>
      <c r="D100" s="10"/>
      <c r="E100" s="33" t="s">
        <v>145</v>
      </c>
      <c r="F100" s="133">
        <f t="shared" si="13"/>
        <v>460.6</v>
      </c>
      <c r="G100" s="133">
        <f t="shared" si="13"/>
        <v>461</v>
      </c>
      <c r="H100" s="133">
        <f t="shared" si="13"/>
        <v>460.4</v>
      </c>
    </row>
    <row r="101" spans="1:8" s="5" customFormat="1" ht="22.5">
      <c r="A101" s="10" t="s">
        <v>668</v>
      </c>
      <c r="B101" s="10" t="s">
        <v>105</v>
      </c>
      <c r="C101" s="41" t="s">
        <v>146</v>
      </c>
      <c r="D101" s="10"/>
      <c r="E101" s="33" t="s">
        <v>485</v>
      </c>
      <c r="F101" s="133">
        <f t="shared" si="13"/>
        <v>460.6</v>
      </c>
      <c r="G101" s="133">
        <f t="shared" si="13"/>
        <v>461</v>
      </c>
      <c r="H101" s="133">
        <f t="shared" si="13"/>
        <v>460.4</v>
      </c>
    </row>
    <row r="102" spans="1:8" s="5" customFormat="1" ht="45">
      <c r="A102" s="10" t="s">
        <v>668</v>
      </c>
      <c r="B102" s="10" t="s">
        <v>105</v>
      </c>
      <c r="C102" s="41" t="s">
        <v>146</v>
      </c>
      <c r="D102" s="10" t="s">
        <v>108</v>
      </c>
      <c r="E102" s="34" t="s">
        <v>109</v>
      </c>
      <c r="F102" s="133">
        <v>460.6</v>
      </c>
      <c r="G102" s="133">
        <v>461</v>
      </c>
      <c r="H102" s="133">
        <v>460.4</v>
      </c>
    </row>
    <row r="103" spans="1:8" s="5" customFormat="1" ht="22.5">
      <c r="A103" s="17" t="s">
        <v>668</v>
      </c>
      <c r="B103" s="17" t="s">
        <v>672</v>
      </c>
      <c r="C103" s="39"/>
      <c r="D103" s="17"/>
      <c r="E103" s="32" t="s">
        <v>82</v>
      </c>
      <c r="F103" s="131">
        <f>F104</f>
        <v>110</v>
      </c>
      <c r="G103" s="131">
        <f>G104</f>
        <v>100</v>
      </c>
      <c r="H103" s="131">
        <f>H104</f>
        <v>100</v>
      </c>
    </row>
    <row r="104" spans="1:8" ht="22.5">
      <c r="A104" s="10" t="s">
        <v>668</v>
      </c>
      <c r="B104" s="10" t="s">
        <v>672</v>
      </c>
      <c r="C104" s="41" t="s">
        <v>521</v>
      </c>
      <c r="D104" s="10"/>
      <c r="E104" s="34" t="s">
        <v>626</v>
      </c>
      <c r="F104" s="133">
        <f>F105+F111+F125</f>
        <v>110</v>
      </c>
      <c r="G104" s="133">
        <f>G105+G111+G125</f>
        <v>100</v>
      </c>
      <c r="H104" s="133">
        <f>H105+H111+H125</f>
        <v>100</v>
      </c>
    </row>
    <row r="105" spans="1:8" ht="22.5">
      <c r="A105" s="10" t="s">
        <v>668</v>
      </c>
      <c r="B105" s="10" t="s">
        <v>672</v>
      </c>
      <c r="C105" s="41" t="s">
        <v>522</v>
      </c>
      <c r="D105" s="10"/>
      <c r="E105" s="46" t="s">
        <v>641</v>
      </c>
      <c r="F105" s="133">
        <f>F106</f>
        <v>55</v>
      </c>
      <c r="G105" s="133">
        <f aca="true" t="shared" si="14" ref="G105:H109">G106</f>
        <v>45</v>
      </c>
      <c r="H105" s="133">
        <f t="shared" si="14"/>
        <v>45</v>
      </c>
    </row>
    <row r="106" spans="1:8" ht="45">
      <c r="A106" s="10" t="s">
        <v>668</v>
      </c>
      <c r="B106" s="10" t="s">
        <v>672</v>
      </c>
      <c r="C106" s="41" t="s">
        <v>523</v>
      </c>
      <c r="D106" s="18"/>
      <c r="E106" s="34" t="s">
        <v>305</v>
      </c>
      <c r="F106" s="133">
        <f>F107</f>
        <v>55</v>
      </c>
      <c r="G106" s="133">
        <f t="shared" si="14"/>
        <v>45</v>
      </c>
      <c r="H106" s="133">
        <f t="shared" si="14"/>
        <v>45</v>
      </c>
    </row>
    <row r="107" spans="1:8" ht="12.75">
      <c r="A107" s="10" t="s">
        <v>668</v>
      </c>
      <c r="B107" s="10" t="s">
        <v>672</v>
      </c>
      <c r="C107" s="41" t="s">
        <v>524</v>
      </c>
      <c r="D107" s="18"/>
      <c r="E107" s="33" t="s">
        <v>472</v>
      </c>
      <c r="F107" s="133">
        <f>F108</f>
        <v>55</v>
      </c>
      <c r="G107" s="133">
        <f t="shared" si="14"/>
        <v>45</v>
      </c>
      <c r="H107" s="133">
        <f t="shared" si="14"/>
        <v>45</v>
      </c>
    </row>
    <row r="108" spans="1:8" ht="33.75">
      <c r="A108" s="10" t="s">
        <v>668</v>
      </c>
      <c r="B108" s="10" t="s">
        <v>672</v>
      </c>
      <c r="C108" s="41" t="s">
        <v>525</v>
      </c>
      <c r="D108" s="18"/>
      <c r="E108" s="34" t="s">
        <v>306</v>
      </c>
      <c r="F108" s="133">
        <f>F109</f>
        <v>55</v>
      </c>
      <c r="G108" s="133">
        <f t="shared" si="14"/>
        <v>45</v>
      </c>
      <c r="H108" s="133">
        <f t="shared" si="14"/>
        <v>45</v>
      </c>
    </row>
    <row r="109" spans="1:8" ht="12.75">
      <c r="A109" s="10" t="s">
        <v>668</v>
      </c>
      <c r="B109" s="10" t="s">
        <v>672</v>
      </c>
      <c r="C109" s="41" t="s">
        <v>526</v>
      </c>
      <c r="D109" s="18"/>
      <c r="E109" s="34" t="s">
        <v>496</v>
      </c>
      <c r="F109" s="133">
        <f>F110</f>
        <v>55</v>
      </c>
      <c r="G109" s="133">
        <f t="shared" si="14"/>
        <v>45</v>
      </c>
      <c r="H109" s="133">
        <f t="shared" si="14"/>
        <v>45</v>
      </c>
    </row>
    <row r="110" spans="1:8" ht="22.5">
      <c r="A110" s="10" t="s">
        <v>668</v>
      </c>
      <c r="B110" s="10" t="s">
        <v>672</v>
      </c>
      <c r="C110" s="41" t="s">
        <v>526</v>
      </c>
      <c r="D110" s="10" t="s">
        <v>110</v>
      </c>
      <c r="E110" s="34" t="s">
        <v>698</v>
      </c>
      <c r="F110" s="133">
        <v>55</v>
      </c>
      <c r="G110" s="133">
        <v>45</v>
      </c>
      <c r="H110" s="133">
        <v>45</v>
      </c>
    </row>
    <row r="111" spans="1:8" ht="22.5">
      <c r="A111" s="10" t="s">
        <v>668</v>
      </c>
      <c r="B111" s="10" t="s">
        <v>672</v>
      </c>
      <c r="C111" s="41" t="s">
        <v>527</v>
      </c>
      <c r="D111" s="18"/>
      <c r="E111" s="46" t="s">
        <v>642</v>
      </c>
      <c r="F111" s="133">
        <f>F112+F120</f>
        <v>5</v>
      </c>
      <c r="G111" s="133">
        <f>G112+G120</f>
        <v>5</v>
      </c>
      <c r="H111" s="133">
        <f>H112+H120</f>
        <v>5</v>
      </c>
    </row>
    <row r="112" spans="1:8" ht="33.75">
      <c r="A112" s="10" t="s">
        <v>668</v>
      </c>
      <c r="B112" s="10" t="s">
        <v>672</v>
      </c>
      <c r="C112" s="41" t="s">
        <v>528</v>
      </c>
      <c r="D112" s="18"/>
      <c r="E112" s="34" t="s">
        <v>308</v>
      </c>
      <c r="F112" s="133">
        <f>F113</f>
        <v>5</v>
      </c>
      <c r="G112" s="133">
        <f>G113</f>
        <v>5</v>
      </c>
      <c r="H112" s="133">
        <f>H113</f>
        <v>5</v>
      </c>
    </row>
    <row r="113" spans="1:8" ht="11.25" customHeight="1">
      <c r="A113" s="10" t="s">
        <v>668</v>
      </c>
      <c r="B113" s="10" t="s">
        <v>672</v>
      </c>
      <c r="C113" s="41" t="s">
        <v>529</v>
      </c>
      <c r="D113" s="18"/>
      <c r="E113" s="33" t="s">
        <v>472</v>
      </c>
      <c r="F113" s="133">
        <f>F117+F114</f>
        <v>5</v>
      </c>
      <c r="G113" s="133">
        <f>G117+G114</f>
        <v>5</v>
      </c>
      <c r="H113" s="133">
        <f>H117+H114</f>
        <v>5</v>
      </c>
    </row>
    <row r="114" spans="1:8" ht="0.75" customHeight="1" hidden="1">
      <c r="A114" s="10" t="s">
        <v>668</v>
      </c>
      <c r="B114" s="10" t="s">
        <v>672</v>
      </c>
      <c r="C114" s="41" t="s">
        <v>424</v>
      </c>
      <c r="D114" s="18"/>
      <c r="E114" s="33" t="s">
        <v>425</v>
      </c>
      <c r="F114" s="133">
        <f aca="true" t="shared" si="15" ref="F114:H115">F115</f>
        <v>0</v>
      </c>
      <c r="G114" s="133">
        <f t="shared" si="15"/>
        <v>0</v>
      </c>
      <c r="H114" s="133">
        <f t="shared" si="15"/>
        <v>0</v>
      </c>
    </row>
    <row r="115" spans="1:8" ht="12.75" hidden="1">
      <c r="A115" s="10" t="s">
        <v>668</v>
      </c>
      <c r="B115" s="10" t="s">
        <v>672</v>
      </c>
      <c r="C115" s="41" t="s">
        <v>426</v>
      </c>
      <c r="D115" s="18"/>
      <c r="E115" s="34" t="s">
        <v>496</v>
      </c>
      <c r="F115" s="133">
        <f t="shared" si="15"/>
        <v>0</v>
      </c>
      <c r="G115" s="133">
        <f t="shared" si="15"/>
        <v>0</v>
      </c>
      <c r="H115" s="133">
        <f t="shared" si="15"/>
        <v>0</v>
      </c>
    </row>
    <row r="116" spans="1:8" ht="22.5" hidden="1">
      <c r="A116" s="10" t="s">
        <v>668</v>
      </c>
      <c r="B116" s="10" t="s">
        <v>672</v>
      </c>
      <c r="C116" s="41" t="s">
        <v>426</v>
      </c>
      <c r="D116" s="10" t="s">
        <v>110</v>
      </c>
      <c r="E116" s="34" t="s">
        <v>111</v>
      </c>
      <c r="F116" s="133"/>
      <c r="G116" s="133"/>
      <c r="H116" s="133"/>
    </row>
    <row r="117" spans="1:8" ht="12.75">
      <c r="A117" s="10" t="s">
        <v>668</v>
      </c>
      <c r="B117" s="10" t="s">
        <v>672</v>
      </c>
      <c r="C117" s="41" t="s">
        <v>530</v>
      </c>
      <c r="D117" s="10"/>
      <c r="E117" s="34" t="s">
        <v>309</v>
      </c>
      <c r="F117" s="133">
        <f aca="true" t="shared" si="16" ref="F117:H118">F118</f>
        <v>5</v>
      </c>
      <c r="G117" s="133">
        <f t="shared" si="16"/>
        <v>5</v>
      </c>
      <c r="H117" s="133">
        <f t="shared" si="16"/>
        <v>5</v>
      </c>
    </row>
    <row r="118" spans="1:8" ht="12.75">
      <c r="A118" s="10" t="s">
        <v>668</v>
      </c>
      <c r="B118" s="10" t="s">
        <v>672</v>
      </c>
      <c r="C118" s="41" t="s">
        <v>531</v>
      </c>
      <c r="D118" s="10"/>
      <c r="E118" s="34" t="s">
        <v>496</v>
      </c>
      <c r="F118" s="133">
        <f t="shared" si="16"/>
        <v>5</v>
      </c>
      <c r="G118" s="133">
        <f t="shared" si="16"/>
        <v>5</v>
      </c>
      <c r="H118" s="133">
        <f t="shared" si="16"/>
        <v>5</v>
      </c>
    </row>
    <row r="119" spans="1:8" ht="21.75" customHeight="1">
      <c r="A119" s="10" t="s">
        <v>668</v>
      </c>
      <c r="B119" s="10" t="s">
        <v>672</v>
      </c>
      <c r="C119" s="41" t="s">
        <v>531</v>
      </c>
      <c r="D119" s="10" t="s">
        <v>110</v>
      </c>
      <c r="E119" s="34" t="s">
        <v>698</v>
      </c>
      <c r="F119" s="136">
        <v>5</v>
      </c>
      <c r="G119" s="136">
        <v>5</v>
      </c>
      <c r="H119" s="136">
        <v>5</v>
      </c>
    </row>
    <row r="120" spans="1:8" ht="0.75" customHeight="1" hidden="1">
      <c r="A120" s="10" t="s">
        <v>668</v>
      </c>
      <c r="B120" s="10" t="s">
        <v>672</v>
      </c>
      <c r="C120" s="41" t="s">
        <v>427</v>
      </c>
      <c r="D120" s="10"/>
      <c r="E120" s="34" t="s">
        <v>428</v>
      </c>
      <c r="F120" s="136">
        <f>F121</f>
        <v>0</v>
      </c>
      <c r="G120" s="136">
        <f aca="true" t="shared" si="17" ref="G120:H123">G121</f>
        <v>0</v>
      </c>
      <c r="H120" s="136">
        <f t="shared" si="17"/>
        <v>0</v>
      </c>
    </row>
    <row r="121" spans="1:8" ht="12.75" hidden="1">
      <c r="A121" s="10" t="s">
        <v>668</v>
      </c>
      <c r="B121" s="10" t="s">
        <v>672</v>
      </c>
      <c r="C121" s="41" t="s">
        <v>429</v>
      </c>
      <c r="D121" s="10"/>
      <c r="E121" s="33" t="s">
        <v>472</v>
      </c>
      <c r="F121" s="136">
        <f>F122</f>
        <v>0</v>
      </c>
      <c r="G121" s="136">
        <f t="shared" si="17"/>
        <v>0</v>
      </c>
      <c r="H121" s="136">
        <f t="shared" si="17"/>
        <v>0</v>
      </c>
    </row>
    <row r="122" spans="1:8" ht="45" hidden="1">
      <c r="A122" s="10" t="s">
        <v>668</v>
      </c>
      <c r="B122" s="10" t="s">
        <v>672</v>
      </c>
      <c r="C122" s="41" t="s">
        <v>430</v>
      </c>
      <c r="D122" s="10"/>
      <c r="E122" s="34" t="s">
        <v>432</v>
      </c>
      <c r="F122" s="136">
        <f>F123</f>
        <v>0</v>
      </c>
      <c r="G122" s="136">
        <f t="shared" si="17"/>
        <v>0</v>
      </c>
      <c r="H122" s="136">
        <f t="shared" si="17"/>
        <v>0</v>
      </c>
    </row>
    <row r="123" spans="1:8" ht="12.75" hidden="1">
      <c r="A123" s="10" t="s">
        <v>668</v>
      </c>
      <c r="B123" s="10" t="s">
        <v>672</v>
      </c>
      <c r="C123" s="41" t="s">
        <v>431</v>
      </c>
      <c r="D123" s="10"/>
      <c r="E123" s="34" t="s">
        <v>496</v>
      </c>
      <c r="F123" s="136">
        <f>F124</f>
        <v>0</v>
      </c>
      <c r="G123" s="136">
        <f t="shared" si="17"/>
        <v>0</v>
      </c>
      <c r="H123" s="136">
        <f t="shared" si="17"/>
        <v>0</v>
      </c>
    </row>
    <row r="124" spans="1:8" ht="0.75" customHeight="1" hidden="1">
      <c r="A124" s="10" t="s">
        <v>668</v>
      </c>
      <c r="B124" s="10" t="s">
        <v>672</v>
      </c>
      <c r="C124" s="41" t="s">
        <v>431</v>
      </c>
      <c r="D124" s="10" t="s">
        <v>110</v>
      </c>
      <c r="E124" s="34" t="s">
        <v>111</v>
      </c>
      <c r="F124" s="136"/>
      <c r="G124" s="136"/>
      <c r="H124" s="136"/>
    </row>
    <row r="125" spans="1:8" ht="33.75">
      <c r="A125" s="10" t="s">
        <v>668</v>
      </c>
      <c r="B125" s="10" t="s">
        <v>672</v>
      </c>
      <c r="C125" s="41" t="s">
        <v>532</v>
      </c>
      <c r="D125" s="10"/>
      <c r="E125" s="34" t="s">
        <v>643</v>
      </c>
      <c r="F125" s="133">
        <f>F126</f>
        <v>50</v>
      </c>
      <c r="G125" s="133">
        <f>G126</f>
        <v>50</v>
      </c>
      <c r="H125" s="133">
        <f>H126</f>
        <v>50</v>
      </c>
    </row>
    <row r="126" spans="1:8" ht="22.5">
      <c r="A126" s="18" t="s">
        <v>668</v>
      </c>
      <c r="B126" s="18" t="s">
        <v>672</v>
      </c>
      <c r="C126" s="41" t="s">
        <v>533</v>
      </c>
      <c r="D126" s="10"/>
      <c r="E126" s="34" t="s">
        <v>310</v>
      </c>
      <c r="F126" s="133">
        <f>F128</f>
        <v>50</v>
      </c>
      <c r="G126" s="133">
        <f>G128</f>
        <v>50</v>
      </c>
      <c r="H126" s="133">
        <f>H128</f>
        <v>50</v>
      </c>
    </row>
    <row r="127" spans="1:8" ht="12.75">
      <c r="A127" s="18" t="s">
        <v>668</v>
      </c>
      <c r="B127" s="18" t="s">
        <v>672</v>
      </c>
      <c r="C127" s="41" t="s">
        <v>534</v>
      </c>
      <c r="D127" s="10"/>
      <c r="E127" s="33" t="s">
        <v>472</v>
      </c>
      <c r="F127" s="133">
        <f>F128</f>
        <v>50</v>
      </c>
      <c r="G127" s="133">
        <f aca="true" t="shared" si="18" ref="G127:H129">G128</f>
        <v>50</v>
      </c>
      <c r="H127" s="133">
        <f t="shared" si="18"/>
        <v>50</v>
      </c>
    </row>
    <row r="128" spans="1:8" ht="22.5">
      <c r="A128" s="18" t="s">
        <v>668</v>
      </c>
      <c r="B128" s="18" t="s">
        <v>672</v>
      </c>
      <c r="C128" s="41" t="s">
        <v>535</v>
      </c>
      <c r="D128" s="10"/>
      <c r="E128" s="34" t="s">
        <v>311</v>
      </c>
      <c r="F128" s="133">
        <f>F129</f>
        <v>50</v>
      </c>
      <c r="G128" s="133">
        <f t="shared" si="18"/>
        <v>50</v>
      </c>
      <c r="H128" s="133">
        <f t="shared" si="18"/>
        <v>50</v>
      </c>
    </row>
    <row r="129" spans="1:8" ht="12.75">
      <c r="A129" s="18" t="s">
        <v>668</v>
      </c>
      <c r="B129" s="18" t="s">
        <v>672</v>
      </c>
      <c r="C129" s="41" t="s">
        <v>536</v>
      </c>
      <c r="D129" s="10"/>
      <c r="E129" s="34" t="s">
        <v>496</v>
      </c>
      <c r="F129" s="133">
        <f>F130</f>
        <v>50</v>
      </c>
      <c r="G129" s="133">
        <f t="shared" si="18"/>
        <v>50</v>
      </c>
      <c r="H129" s="133">
        <f t="shared" si="18"/>
        <v>50</v>
      </c>
    </row>
    <row r="130" spans="1:8" ht="22.5">
      <c r="A130" s="18" t="s">
        <v>668</v>
      </c>
      <c r="B130" s="18" t="s">
        <v>672</v>
      </c>
      <c r="C130" s="41" t="s">
        <v>536</v>
      </c>
      <c r="D130" s="10" t="s">
        <v>110</v>
      </c>
      <c r="E130" s="34" t="s">
        <v>698</v>
      </c>
      <c r="F130" s="136">
        <v>50</v>
      </c>
      <c r="G130" s="136">
        <v>50</v>
      </c>
      <c r="H130" s="136">
        <v>50</v>
      </c>
    </row>
    <row r="131" spans="1:8" s="5" customFormat="1" ht="12.75">
      <c r="A131" s="17" t="s">
        <v>668</v>
      </c>
      <c r="B131" s="17" t="s">
        <v>673</v>
      </c>
      <c r="C131" s="39"/>
      <c r="D131" s="17"/>
      <c r="E131" s="32" t="s">
        <v>2</v>
      </c>
      <c r="F131" s="131">
        <f>F132+F148</f>
        <v>21068.2</v>
      </c>
      <c r="G131" s="131">
        <f>G132+G148</f>
        <v>20038.7</v>
      </c>
      <c r="H131" s="131">
        <f>H132+H148</f>
        <v>21119.8</v>
      </c>
    </row>
    <row r="132" spans="1:8" s="5" customFormat="1" ht="12.75">
      <c r="A132" s="17" t="s">
        <v>668</v>
      </c>
      <c r="B132" s="17" t="s">
        <v>675</v>
      </c>
      <c r="C132" s="39"/>
      <c r="D132" s="17"/>
      <c r="E132" s="32" t="s">
        <v>4</v>
      </c>
      <c r="F132" s="131">
        <f>F133</f>
        <v>2739.8</v>
      </c>
      <c r="G132" s="131">
        <f aca="true" t="shared" si="19" ref="G132:H134">G133</f>
        <v>1090</v>
      </c>
      <c r="H132" s="131">
        <f t="shared" si="19"/>
        <v>1090</v>
      </c>
    </row>
    <row r="133" spans="1:8" ht="22.5">
      <c r="A133" s="10" t="s">
        <v>668</v>
      </c>
      <c r="B133" s="10" t="s">
        <v>675</v>
      </c>
      <c r="C133" s="41" t="s">
        <v>537</v>
      </c>
      <c r="D133" s="10"/>
      <c r="E133" s="33" t="s">
        <v>625</v>
      </c>
      <c r="F133" s="136">
        <f>F134</f>
        <v>2739.8</v>
      </c>
      <c r="G133" s="136">
        <f t="shared" si="19"/>
        <v>1090</v>
      </c>
      <c r="H133" s="136">
        <f t="shared" si="19"/>
        <v>1090</v>
      </c>
    </row>
    <row r="134" spans="1:8" ht="22.5">
      <c r="A134" s="10" t="s">
        <v>668</v>
      </c>
      <c r="B134" s="10" t="s">
        <v>675</v>
      </c>
      <c r="C134" s="41" t="s">
        <v>538</v>
      </c>
      <c r="D134" s="10"/>
      <c r="E134" s="45" t="s">
        <v>635</v>
      </c>
      <c r="F134" s="136">
        <f>F135</f>
        <v>2739.8</v>
      </c>
      <c r="G134" s="136">
        <f t="shared" si="19"/>
        <v>1090</v>
      </c>
      <c r="H134" s="136">
        <f t="shared" si="19"/>
        <v>1090</v>
      </c>
    </row>
    <row r="135" spans="1:8" ht="12.75">
      <c r="A135" s="10" t="s">
        <v>668</v>
      </c>
      <c r="B135" s="10" t="s">
        <v>675</v>
      </c>
      <c r="C135" s="41" t="s">
        <v>539</v>
      </c>
      <c r="D135" s="10"/>
      <c r="E135" s="34" t="s">
        <v>413</v>
      </c>
      <c r="F135" s="136">
        <f>F136+F144+F140</f>
        <v>2739.8</v>
      </c>
      <c r="G135" s="136">
        <f>G136+G144+G140</f>
        <v>1090</v>
      </c>
      <c r="H135" s="136">
        <f>H136+H144+H140</f>
        <v>1090</v>
      </c>
    </row>
    <row r="136" spans="1:8" ht="33.75">
      <c r="A136" s="10" t="s">
        <v>668</v>
      </c>
      <c r="B136" s="10" t="s">
        <v>675</v>
      </c>
      <c r="C136" s="41" t="s">
        <v>540</v>
      </c>
      <c r="D136" s="10"/>
      <c r="E136" s="34" t="s">
        <v>541</v>
      </c>
      <c r="F136" s="136">
        <f>F137</f>
        <v>1397</v>
      </c>
      <c r="G136" s="136">
        <f aca="true" t="shared" si="20" ref="G136:H138">G137</f>
        <v>887</v>
      </c>
      <c r="H136" s="136">
        <f t="shared" si="20"/>
        <v>887</v>
      </c>
    </row>
    <row r="137" spans="1:8" ht="45">
      <c r="A137" s="10" t="s">
        <v>668</v>
      </c>
      <c r="B137" s="10" t="s">
        <v>675</v>
      </c>
      <c r="C137" s="41" t="s">
        <v>503</v>
      </c>
      <c r="D137" s="10"/>
      <c r="E137" s="34" t="s">
        <v>636</v>
      </c>
      <c r="F137" s="136">
        <f>F138</f>
        <v>1397</v>
      </c>
      <c r="G137" s="136">
        <f t="shared" si="20"/>
        <v>887</v>
      </c>
      <c r="H137" s="136">
        <f t="shared" si="20"/>
        <v>887</v>
      </c>
    </row>
    <row r="138" spans="1:8" ht="22.5">
      <c r="A138" s="10" t="s">
        <v>668</v>
      </c>
      <c r="B138" s="10" t="s">
        <v>675</v>
      </c>
      <c r="C138" s="41" t="s">
        <v>504</v>
      </c>
      <c r="D138" s="10"/>
      <c r="E138" s="34" t="s">
        <v>464</v>
      </c>
      <c r="F138" s="136">
        <f>F139</f>
        <v>1397</v>
      </c>
      <c r="G138" s="136">
        <f t="shared" si="20"/>
        <v>887</v>
      </c>
      <c r="H138" s="136">
        <f t="shared" si="20"/>
        <v>887</v>
      </c>
    </row>
    <row r="139" spans="1:9" ht="12.75">
      <c r="A139" s="10" t="s">
        <v>668</v>
      </c>
      <c r="B139" s="10" t="s">
        <v>675</v>
      </c>
      <c r="C139" s="41" t="s">
        <v>504</v>
      </c>
      <c r="D139" s="10" t="s">
        <v>174</v>
      </c>
      <c r="E139" s="33" t="s">
        <v>175</v>
      </c>
      <c r="F139" s="136">
        <f>887+510</f>
        <v>1397</v>
      </c>
      <c r="G139" s="136">
        <v>887</v>
      </c>
      <c r="H139" s="136">
        <v>887</v>
      </c>
      <c r="I139" s="155">
        <v>510</v>
      </c>
    </row>
    <row r="140" spans="1:8" ht="22.5">
      <c r="A140" s="10" t="s">
        <v>668</v>
      </c>
      <c r="B140" s="10" t="s">
        <v>675</v>
      </c>
      <c r="C140" s="41" t="s">
        <v>707</v>
      </c>
      <c r="D140" s="10"/>
      <c r="E140" s="33" t="s">
        <v>484</v>
      </c>
      <c r="F140" s="136">
        <f>F141</f>
        <v>1189.8</v>
      </c>
      <c r="G140" s="136">
        <f aca="true" t="shared" si="21" ref="G140:H142">G141</f>
        <v>0</v>
      </c>
      <c r="H140" s="136">
        <f t="shared" si="21"/>
        <v>0</v>
      </c>
    </row>
    <row r="141" spans="1:8" ht="56.25">
      <c r="A141" s="10" t="s">
        <v>668</v>
      </c>
      <c r="B141" s="10" t="s">
        <v>675</v>
      </c>
      <c r="C141" s="41" t="s">
        <v>708</v>
      </c>
      <c r="D141" s="10"/>
      <c r="E141" s="33" t="s">
        <v>772</v>
      </c>
      <c r="F141" s="136">
        <f>F142</f>
        <v>1189.8</v>
      </c>
      <c r="G141" s="136">
        <f t="shared" si="21"/>
        <v>0</v>
      </c>
      <c r="H141" s="136">
        <f t="shared" si="21"/>
        <v>0</v>
      </c>
    </row>
    <row r="142" spans="1:8" ht="33.75">
      <c r="A142" s="10" t="s">
        <v>668</v>
      </c>
      <c r="B142" s="10" t="s">
        <v>675</v>
      </c>
      <c r="C142" s="41" t="s">
        <v>715</v>
      </c>
      <c r="D142" s="10"/>
      <c r="E142" s="34" t="s">
        <v>716</v>
      </c>
      <c r="F142" s="136">
        <f>F143</f>
        <v>1189.8</v>
      </c>
      <c r="G142" s="136">
        <f t="shared" si="21"/>
        <v>0</v>
      </c>
      <c r="H142" s="136">
        <f t="shared" si="21"/>
        <v>0</v>
      </c>
    </row>
    <row r="143" spans="1:9" ht="12.75">
      <c r="A143" s="10" t="s">
        <v>668</v>
      </c>
      <c r="B143" s="10" t="s">
        <v>675</v>
      </c>
      <c r="C143" s="41" t="s">
        <v>715</v>
      </c>
      <c r="D143" s="10" t="s">
        <v>174</v>
      </c>
      <c r="E143" s="33" t="s">
        <v>175</v>
      </c>
      <c r="F143" s="136">
        <v>1189.8</v>
      </c>
      <c r="G143" s="136">
        <v>0</v>
      </c>
      <c r="H143" s="136">
        <v>0</v>
      </c>
      <c r="I143">
        <v>1189.8</v>
      </c>
    </row>
    <row r="144" spans="1:8" ht="12.75">
      <c r="A144" s="10" t="s">
        <v>668</v>
      </c>
      <c r="B144" s="10" t="s">
        <v>675</v>
      </c>
      <c r="C144" s="41" t="s">
        <v>542</v>
      </c>
      <c r="D144" s="10"/>
      <c r="E144" s="33" t="s">
        <v>472</v>
      </c>
      <c r="F144" s="136">
        <f>F145</f>
        <v>153</v>
      </c>
      <c r="G144" s="136">
        <f aca="true" t="shared" si="22" ref="G144:H146">G145</f>
        <v>203</v>
      </c>
      <c r="H144" s="136">
        <f t="shared" si="22"/>
        <v>203</v>
      </c>
    </row>
    <row r="145" spans="1:8" ht="45">
      <c r="A145" s="10" t="s">
        <v>668</v>
      </c>
      <c r="B145" s="10" t="s">
        <v>675</v>
      </c>
      <c r="C145" s="41" t="s">
        <v>543</v>
      </c>
      <c r="D145" s="10"/>
      <c r="E145" s="34" t="s">
        <v>544</v>
      </c>
      <c r="F145" s="136">
        <f>F146</f>
        <v>153</v>
      </c>
      <c r="G145" s="136">
        <f t="shared" si="22"/>
        <v>203</v>
      </c>
      <c r="H145" s="136">
        <f t="shared" si="22"/>
        <v>203</v>
      </c>
    </row>
    <row r="146" spans="1:8" ht="22.5">
      <c r="A146" s="10" t="s">
        <v>668</v>
      </c>
      <c r="B146" s="10" t="s">
        <v>675</v>
      </c>
      <c r="C146" s="41" t="s">
        <v>545</v>
      </c>
      <c r="D146" s="10"/>
      <c r="E146" s="34" t="s">
        <v>464</v>
      </c>
      <c r="F146" s="136">
        <f>F147</f>
        <v>153</v>
      </c>
      <c r="G146" s="136">
        <f t="shared" si="22"/>
        <v>203</v>
      </c>
      <c r="H146" s="136">
        <f t="shared" si="22"/>
        <v>203</v>
      </c>
    </row>
    <row r="147" spans="1:9" ht="12.75">
      <c r="A147" s="10" t="s">
        <v>668</v>
      </c>
      <c r="B147" s="10" t="s">
        <v>675</v>
      </c>
      <c r="C147" s="41" t="s">
        <v>545</v>
      </c>
      <c r="D147" s="10" t="s">
        <v>174</v>
      </c>
      <c r="E147" s="33" t="s">
        <v>175</v>
      </c>
      <c r="F147" s="136">
        <f>203-50</f>
        <v>153</v>
      </c>
      <c r="G147" s="136">
        <v>203</v>
      </c>
      <c r="H147" s="136">
        <v>203</v>
      </c>
      <c r="I147" s="155">
        <v>-50</v>
      </c>
    </row>
    <row r="148" spans="1:8" ht="12.75">
      <c r="A148" s="17" t="s">
        <v>668</v>
      </c>
      <c r="B148" s="17" t="s">
        <v>90</v>
      </c>
      <c r="C148" s="39"/>
      <c r="D148" s="17"/>
      <c r="E148" s="35" t="s">
        <v>91</v>
      </c>
      <c r="F148" s="146">
        <f aca="true" t="shared" si="23" ref="F148:H154">F149</f>
        <v>18328.4</v>
      </c>
      <c r="G148" s="146">
        <f t="shared" si="23"/>
        <v>18948.7</v>
      </c>
      <c r="H148" s="146">
        <f t="shared" si="23"/>
        <v>20029.8</v>
      </c>
    </row>
    <row r="149" spans="1:8" ht="22.5">
      <c r="A149" s="10" t="s">
        <v>668</v>
      </c>
      <c r="B149" s="10" t="s">
        <v>90</v>
      </c>
      <c r="C149" s="41" t="s">
        <v>537</v>
      </c>
      <c r="D149" s="10"/>
      <c r="E149" s="33" t="s">
        <v>625</v>
      </c>
      <c r="F149" s="136">
        <f t="shared" si="23"/>
        <v>18328.4</v>
      </c>
      <c r="G149" s="136">
        <f t="shared" si="23"/>
        <v>18948.7</v>
      </c>
      <c r="H149" s="136">
        <f t="shared" si="23"/>
        <v>20029.8</v>
      </c>
    </row>
    <row r="150" spans="1:8" ht="33.75">
      <c r="A150" s="10" t="s">
        <v>668</v>
      </c>
      <c r="B150" s="10" t="s">
        <v>90</v>
      </c>
      <c r="C150" s="41" t="s">
        <v>546</v>
      </c>
      <c r="D150" s="10"/>
      <c r="E150" s="45" t="s">
        <v>637</v>
      </c>
      <c r="F150" s="136">
        <f t="shared" si="23"/>
        <v>18328.4</v>
      </c>
      <c r="G150" s="136">
        <f t="shared" si="23"/>
        <v>18948.7</v>
      </c>
      <c r="H150" s="136">
        <f t="shared" si="23"/>
        <v>20029.8</v>
      </c>
    </row>
    <row r="151" spans="1:8" ht="12.75">
      <c r="A151" s="10" t="s">
        <v>668</v>
      </c>
      <c r="B151" s="10" t="s">
        <v>90</v>
      </c>
      <c r="C151" s="41" t="s">
        <v>547</v>
      </c>
      <c r="D151" s="10"/>
      <c r="E151" s="33" t="s">
        <v>412</v>
      </c>
      <c r="F151" s="136">
        <f>F152+F163+F160</f>
        <v>18328.4</v>
      </c>
      <c r="G151" s="136">
        <f>G152+G163+G160</f>
        <v>18948.7</v>
      </c>
      <c r="H151" s="136">
        <f>H152+H163+H160</f>
        <v>20029.8</v>
      </c>
    </row>
    <row r="152" spans="1:8" ht="12.75">
      <c r="A152" s="10" t="s">
        <v>668</v>
      </c>
      <c r="B152" s="10" t="s">
        <v>90</v>
      </c>
      <c r="C152" s="41" t="s">
        <v>548</v>
      </c>
      <c r="D152" s="10"/>
      <c r="E152" s="33" t="s">
        <v>472</v>
      </c>
      <c r="F152" s="136">
        <f>F153+F156</f>
        <v>1448.5</v>
      </c>
      <c r="G152" s="136">
        <f>G153+G156</f>
        <v>1481.4</v>
      </c>
      <c r="H152" s="136">
        <f>H153+H156</f>
        <v>1595.6</v>
      </c>
    </row>
    <row r="153" spans="1:8" ht="33.75">
      <c r="A153" s="10" t="s">
        <v>668</v>
      </c>
      <c r="B153" s="10" t="s">
        <v>90</v>
      </c>
      <c r="C153" s="41" t="s">
        <v>549</v>
      </c>
      <c r="D153" s="10"/>
      <c r="E153" s="33" t="s">
        <v>639</v>
      </c>
      <c r="F153" s="136">
        <f t="shared" si="23"/>
        <v>1266.9</v>
      </c>
      <c r="G153" s="136">
        <f t="shared" si="23"/>
        <v>1481.4</v>
      </c>
      <c r="H153" s="136">
        <f t="shared" si="23"/>
        <v>1595.6</v>
      </c>
    </row>
    <row r="154" spans="1:9" ht="12.75">
      <c r="A154" s="10" t="s">
        <v>668</v>
      </c>
      <c r="B154" s="10" t="s">
        <v>90</v>
      </c>
      <c r="C154" s="41" t="s">
        <v>550</v>
      </c>
      <c r="D154" s="10"/>
      <c r="E154" s="34" t="s">
        <v>496</v>
      </c>
      <c r="F154" s="136">
        <f t="shared" si="23"/>
        <v>1266.9</v>
      </c>
      <c r="G154" s="136">
        <f t="shared" si="23"/>
        <v>1481.4</v>
      </c>
      <c r="H154" s="136">
        <f t="shared" si="23"/>
        <v>1595.6</v>
      </c>
      <c r="I154">
        <v>-181.6</v>
      </c>
    </row>
    <row r="155" spans="1:9" ht="22.5">
      <c r="A155" s="10" t="s">
        <v>668</v>
      </c>
      <c r="B155" s="10" t="s">
        <v>90</v>
      </c>
      <c r="C155" s="41" t="s">
        <v>550</v>
      </c>
      <c r="D155" s="10" t="s">
        <v>110</v>
      </c>
      <c r="E155" s="34" t="s">
        <v>698</v>
      </c>
      <c r="F155" s="136">
        <f>1113.2+335.3-181.6</f>
        <v>1266.9</v>
      </c>
      <c r="G155" s="136">
        <v>1481.4</v>
      </c>
      <c r="H155" s="136">
        <v>1595.6</v>
      </c>
      <c r="I155" s="155"/>
    </row>
    <row r="156" spans="1:9" ht="33.75">
      <c r="A156" s="10" t="s">
        <v>668</v>
      </c>
      <c r="B156" s="10" t="s">
        <v>90</v>
      </c>
      <c r="C156" s="41" t="s">
        <v>743</v>
      </c>
      <c r="D156" s="10"/>
      <c r="E156" s="34" t="s">
        <v>541</v>
      </c>
      <c r="F156" s="136">
        <f>F157</f>
        <v>181.6</v>
      </c>
      <c r="G156" s="136">
        <f aca="true" t="shared" si="24" ref="G156:H158">G157</f>
        <v>0</v>
      </c>
      <c r="H156" s="136">
        <f t="shared" si="24"/>
        <v>0</v>
      </c>
      <c r="I156" s="159"/>
    </row>
    <row r="157" spans="1:9" ht="33.75">
      <c r="A157" s="10" t="s">
        <v>668</v>
      </c>
      <c r="B157" s="10" t="s">
        <v>90</v>
      </c>
      <c r="C157" s="41" t="s">
        <v>744</v>
      </c>
      <c r="D157" s="10"/>
      <c r="E157" s="33" t="s">
        <v>717</v>
      </c>
      <c r="F157" s="136">
        <f>F158</f>
        <v>181.6</v>
      </c>
      <c r="G157" s="136">
        <f t="shared" si="24"/>
        <v>0</v>
      </c>
      <c r="H157" s="136">
        <f t="shared" si="24"/>
        <v>0</v>
      </c>
      <c r="I157" s="159"/>
    </row>
    <row r="158" spans="1:9" ht="22.5">
      <c r="A158" s="10" t="s">
        <v>668</v>
      </c>
      <c r="B158" s="10" t="s">
        <v>90</v>
      </c>
      <c r="C158" s="41" t="s">
        <v>745</v>
      </c>
      <c r="D158" s="10"/>
      <c r="E158" s="33" t="s">
        <v>718</v>
      </c>
      <c r="F158" s="136">
        <f>F159</f>
        <v>181.6</v>
      </c>
      <c r="G158" s="136">
        <f t="shared" si="24"/>
        <v>0</v>
      </c>
      <c r="H158" s="136">
        <f t="shared" si="24"/>
        <v>0</v>
      </c>
      <c r="I158" s="159"/>
    </row>
    <row r="159" spans="1:9" ht="22.5">
      <c r="A159" s="10" t="s">
        <v>668</v>
      </c>
      <c r="B159" s="10" t="s">
        <v>90</v>
      </c>
      <c r="C159" s="41" t="s">
        <v>745</v>
      </c>
      <c r="D159" s="10" t="s">
        <v>415</v>
      </c>
      <c r="E159" s="33" t="s">
        <v>714</v>
      </c>
      <c r="F159" s="136">
        <v>181.6</v>
      </c>
      <c r="G159" s="136">
        <v>0</v>
      </c>
      <c r="H159" s="136">
        <v>0</v>
      </c>
      <c r="I159" s="159">
        <v>181.6</v>
      </c>
    </row>
    <row r="160" spans="1:8" ht="45">
      <c r="A160" s="10" t="s">
        <v>668</v>
      </c>
      <c r="B160" s="10" t="s">
        <v>90</v>
      </c>
      <c r="C160" s="41" t="s">
        <v>688</v>
      </c>
      <c r="D160" s="10"/>
      <c r="E160" s="33" t="s">
        <v>39</v>
      </c>
      <c r="F160" s="136">
        <f aca="true" t="shared" si="25" ref="F160:H161">F161</f>
        <v>3745.1000000000004</v>
      </c>
      <c r="G160" s="136">
        <f t="shared" si="25"/>
        <v>4413.8</v>
      </c>
      <c r="H160" s="136">
        <f t="shared" si="25"/>
        <v>4754.2</v>
      </c>
    </row>
    <row r="161" spans="1:8" ht="12.75">
      <c r="A161" s="10" t="s">
        <v>668</v>
      </c>
      <c r="B161" s="10" t="s">
        <v>90</v>
      </c>
      <c r="C161" s="41" t="s">
        <v>689</v>
      </c>
      <c r="D161" s="10"/>
      <c r="E161" s="34" t="s">
        <v>496</v>
      </c>
      <c r="F161" s="136">
        <f t="shared" si="25"/>
        <v>3745.1000000000004</v>
      </c>
      <c r="G161" s="136">
        <f t="shared" si="25"/>
        <v>4413.8</v>
      </c>
      <c r="H161" s="136">
        <f t="shared" si="25"/>
        <v>4754.2</v>
      </c>
    </row>
    <row r="162" spans="1:9" ht="22.5">
      <c r="A162" s="10" t="s">
        <v>668</v>
      </c>
      <c r="B162" s="10" t="s">
        <v>90</v>
      </c>
      <c r="C162" s="41" t="s">
        <v>689</v>
      </c>
      <c r="D162" s="10" t="s">
        <v>110</v>
      </c>
      <c r="E162" s="34" t="s">
        <v>698</v>
      </c>
      <c r="F162" s="136">
        <f>3316.8+428.3</f>
        <v>3745.1000000000004</v>
      </c>
      <c r="G162" s="136">
        <v>4413.8</v>
      </c>
      <c r="H162" s="136">
        <v>4754.2</v>
      </c>
      <c r="I162" s="155"/>
    </row>
    <row r="163" spans="1:8" ht="25.5" customHeight="1">
      <c r="A163" s="10" t="s">
        <v>668</v>
      </c>
      <c r="B163" s="10" t="s">
        <v>90</v>
      </c>
      <c r="C163" s="41" t="s">
        <v>551</v>
      </c>
      <c r="D163" s="10"/>
      <c r="E163" s="33" t="s">
        <v>484</v>
      </c>
      <c r="F163" s="136">
        <f>F167+F164</f>
        <v>13134.800000000001</v>
      </c>
      <c r="G163" s="136">
        <f>G167+G164</f>
        <v>13053.5</v>
      </c>
      <c r="H163" s="136">
        <f>H167+H164</f>
        <v>13680</v>
      </c>
    </row>
    <row r="164" spans="1:8" ht="36.75" customHeight="1">
      <c r="A164" s="10" t="s">
        <v>668</v>
      </c>
      <c r="B164" s="10" t="s">
        <v>90</v>
      </c>
      <c r="C164" s="41" t="s">
        <v>710</v>
      </c>
      <c r="D164" s="10"/>
      <c r="E164" s="33" t="s">
        <v>711</v>
      </c>
      <c r="F164" s="136">
        <f aca="true" t="shared" si="26" ref="F164:H165">F165</f>
        <v>726.6</v>
      </c>
      <c r="G164" s="136">
        <f t="shared" si="26"/>
        <v>0</v>
      </c>
      <c r="H164" s="136">
        <f t="shared" si="26"/>
        <v>0</v>
      </c>
    </row>
    <row r="165" spans="1:8" ht="25.5" customHeight="1">
      <c r="A165" s="10" t="s">
        <v>668</v>
      </c>
      <c r="B165" s="10" t="s">
        <v>90</v>
      </c>
      <c r="C165" s="41" t="s">
        <v>712</v>
      </c>
      <c r="D165" s="10"/>
      <c r="E165" s="33" t="s">
        <v>713</v>
      </c>
      <c r="F165" s="136">
        <f t="shared" si="26"/>
        <v>726.6</v>
      </c>
      <c r="G165" s="136">
        <f t="shared" si="26"/>
        <v>0</v>
      </c>
      <c r="H165" s="136">
        <f t="shared" si="26"/>
        <v>0</v>
      </c>
    </row>
    <row r="166" spans="1:9" ht="25.5" customHeight="1">
      <c r="A166" s="10" t="s">
        <v>668</v>
      </c>
      <c r="B166" s="10" t="s">
        <v>90</v>
      </c>
      <c r="C166" s="41" t="s">
        <v>712</v>
      </c>
      <c r="D166" s="10" t="s">
        <v>415</v>
      </c>
      <c r="E166" s="33" t="s">
        <v>714</v>
      </c>
      <c r="F166" s="136">
        <v>726.6</v>
      </c>
      <c r="G166" s="136">
        <v>0</v>
      </c>
      <c r="H166" s="136">
        <v>0</v>
      </c>
      <c r="I166">
        <v>726.6</v>
      </c>
    </row>
    <row r="167" spans="1:8" s="9" customFormat="1" ht="25.5" customHeight="1">
      <c r="A167" s="10" t="s">
        <v>668</v>
      </c>
      <c r="B167" s="10" t="s">
        <v>90</v>
      </c>
      <c r="C167" s="41" t="s">
        <v>154</v>
      </c>
      <c r="D167" s="10"/>
      <c r="E167" s="33" t="s">
        <v>156</v>
      </c>
      <c r="F167" s="136">
        <f aca="true" t="shared" si="27" ref="F167:H168">F168</f>
        <v>12408.2</v>
      </c>
      <c r="G167" s="136">
        <f t="shared" si="27"/>
        <v>13053.5</v>
      </c>
      <c r="H167" s="136">
        <f t="shared" si="27"/>
        <v>13680</v>
      </c>
    </row>
    <row r="168" spans="1:8" ht="25.5" customHeight="1">
      <c r="A168" s="10" t="s">
        <v>668</v>
      </c>
      <c r="B168" s="10" t="s">
        <v>90</v>
      </c>
      <c r="C168" s="41" t="s">
        <v>155</v>
      </c>
      <c r="D168" s="10"/>
      <c r="E168" s="33" t="s">
        <v>485</v>
      </c>
      <c r="F168" s="136">
        <f t="shared" si="27"/>
        <v>12408.2</v>
      </c>
      <c r="G168" s="136">
        <f t="shared" si="27"/>
        <v>13053.5</v>
      </c>
      <c r="H168" s="136">
        <f t="shared" si="27"/>
        <v>13680</v>
      </c>
    </row>
    <row r="169" spans="1:8" ht="22.5">
      <c r="A169" s="10" t="s">
        <v>668</v>
      </c>
      <c r="B169" s="10" t="s">
        <v>90</v>
      </c>
      <c r="C169" s="41" t="s">
        <v>155</v>
      </c>
      <c r="D169" s="10" t="s">
        <v>110</v>
      </c>
      <c r="E169" s="34" t="s">
        <v>698</v>
      </c>
      <c r="F169" s="136">
        <v>12408.2</v>
      </c>
      <c r="G169" s="136">
        <v>13053.5</v>
      </c>
      <c r="H169" s="136">
        <v>13680</v>
      </c>
    </row>
    <row r="170" spans="1:8" ht="12.75">
      <c r="A170" s="17" t="s">
        <v>668</v>
      </c>
      <c r="B170" s="17" t="s">
        <v>738</v>
      </c>
      <c r="C170" s="39"/>
      <c r="D170" s="17"/>
      <c r="E170" s="35" t="s">
        <v>739</v>
      </c>
      <c r="F170" s="146">
        <f>F171</f>
        <v>1150</v>
      </c>
      <c r="G170" s="146">
        <f aca="true" t="shared" si="28" ref="G170:H173">G171</f>
        <v>0</v>
      </c>
      <c r="H170" s="146">
        <f t="shared" si="28"/>
        <v>0</v>
      </c>
    </row>
    <row r="171" spans="1:8" ht="12.75">
      <c r="A171" s="17" t="s">
        <v>668</v>
      </c>
      <c r="B171" s="17" t="s">
        <v>740</v>
      </c>
      <c r="C171" s="39"/>
      <c r="D171" s="17"/>
      <c r="E171" s="35" t="s">
        <v>741</v>
      </c>
      <c r="F171" s="136">
        <f>F172</f>
        <v>1150</v>
      </c>
      <c r="G171" s="136">
        <f t="shared" si="28"/>
        <v>0</v>
      </c>
      <c r="H171" s="136">
        <f t="shared" si="28"/>
        <v>0</v>
      </c>
    </row>
    <row r="172" spans="1:8" ht="22.5">
      <c r="A172" s="10" t="s">
        <v>668</v>
      </c>
      <c r="B172" s="10" t="s">
        <v>740</v>
      </c>
      <c r="C172" s="41" t="s">
        <v>742</v>
      </c>
      <c r="D172" s="10"/>
      <c r="E172" s="33" t="s">
        <v>752</v>
      </c>
      <c r="F172" s="136">
        <f>F173</f>
        <v>1150</v>
      </c>
      <c r="G172" s="136">
        <f t="shared" si="28"/>
        <v>0</v>
      </c>
      <c r="H172" s="136">
        <f t="shared" si="28"/>
        <v>0</v>
      </c>
    </row>
    <row r="173" spans="1:8" ht="33.75">
      <c r="A173" s="10" t="s">
        <v>668</v>
      </c>
      <c r="B173" s="10" t="s">
        <v>740</v>
      </c>
      <c r="C173" s="41" t="s">
        <v>753</v>
      </c>
      <c r="D173" s="10"/>
      <c r="E173" s="45" t="s">
        <v>754</v>
      </c>
      <c r="F173" s="136">
        <f>F174</f>
        <v>1150</v>
      </c>
      <c r="G173" s="136">
        <f t="shared" si="28"/>
        <v>0</v>
      </c>
      <c r="H173" s="136">
        <f t="shared" si="28"/>
        <v>0</v>
      </c>
    </row>
    <row r="174" spans="1:8" ht="22.5">
      <c r="A174" s="10" t="s">
        <v>668</v>
      </c>
      <c r="B174" s="10" t="s">
        <v>740</v>
      </c>
      <c r="C174" s="41" t="s">
        <v>755</v>
      </c>
      <c r="D174" s="10"/>
      <c r="E174" s="33" t="s">
        <v>759</v>
      </c>
      <c r="F174" s="136">
        <f>F175+F179+F183</f>
        <v>1150</v>
      </c>
      <c r="G174" s="136">
        <f>G175+G179+G183</f>
        <v>0</v>
      </c>
      <c r="H174" s="136">
        <f>H175+H179+H183</f>
        <v>0</v>
      </c>
    </row>
    <row r="175" spans="1:8" ht="22.5">
      <c r="A175" s="10" t="s">
        <v>668</v>
      </c>
      <c r="B175" s="10" t="s">
        <v>740</v>
      </c>
      <c r="C175" s="41" t="s">
        <v>756</v>
      </c>
      <c r="D175" s="10"/>
      <c r="E175" s="33" t="s">
        <v>484</v>
      </c>
      <c r="F175" s="136">
        <f>F176</f>
        <v>800</v>
      </c>
      <c r="G175" s="136">
        <f aca="true" t="shared" si="29" ref="G175:H177">G176</f>
        <v>0</v>
      </c>
      <c r="H175" s="136">
        <f t="shared" si="29"/>
        <v>0</v>
      </c>
    </row>
    <row r="176" spans="1:8" ht="33.75">
      <c r="A176" s="10" t="s">
        <v>668</v>
      </c>
      <c r="B176" s="10" t="s">
        <v>740</v>
      </c>
      <c r="C176" s="41" t="s">
        <v>763</v>
      </c>
      <c r="D176" s="10"/>
      <c r="E176" s="33" t="s">
        <v>765</v>
      </c>
      <c r="F176" s="136">
        <f>F177</f>
        <v>800</v>
      </c>
      <c r="G176" s="136">
        <f t="shared" si="29"/>
        <v>0</v>
      </c>
      <c r="H176" s="136">
        <f t="shared" si="29"/>
        <v>0</v>
      </c>
    </row>
    <row r="177" spans="1:8" ht="33.75">
      <c r="A177" s="10" t="s">
        <v>668</v>
      </c>
      <c r="B177" s="10" t="s">
        <v>740</v>
      </c>
      <c r="C177" s="41" t="s">
        <v>764</v>
      </c>
      <c r="D177" s="10"/>
      <c r="E177" s="34" t="s">
        <v>716</v>
      </c>
      <c r="F177" s="136">
        <f>F178</f>
        <v>800</v>
      </c>
      <c r="G177" s="136">
        <f t="shared" si="29"/>
        <v>0</v>
      </c>
      <c r="H177" s="136">
        <f t="shared" si="29"/>
        <v>0</v>
      </c>
    </row>
    <row r="178" spans="1:8" ht="22.5">
      <c r="A178" s="10" t="s">
        <v>668</v>
      </c>
      <c r="B178" s="10" t="s">
        <v>740</v>
      </c>
      <c r="C178" s="41" t="s">
        <v>764</v>
      </c>
      <c r="D178" s="10" t="s">
        <v>110</v>
      </c>
      <c r="E178" s="34" t="s">
        <v>698</v>
      </c>
      <c r="F178" s="136">
        <v>800</v>
      </c>
      <c r="G178" s="136">
        <v>0</v>
      </c>
      <c r="H178" s="136">
        <v>0</v>
      </c>
    </row>
    <row r="179" spans="1:8" ht="33.75">
      <c r="A179" s="10" t="s">
        <v>668</v>
      </c>
      <c r="B179" s="10" t="s">
        <v>740</v>
      </c>
      <c r="C179" s="41" t="s">
        <v>758</v>
      </c>
      <c r="D179" s="10"/>
      <c r="E179" s="34" t="s">
        <v>541</v>
      </c>
      <c r="F179" s="136">
        <f>F180</f>
        <v>250</v>
      </c>
      <c r="G179" s="136">
        <f aca="true" t="shared" si="30" ref="G179:H181">G180</f>
        <v>0</v>
      </c>
      <c r="H179" s="136">
        <f t="shared" si="30"/>
        <v>0</v>
      </c>
    </row>
    <row r="180" spans="1:8" ht="38.25" customHeight="1">
      <c r="A180" s="10" t="s">
        <v>668</v>
      </c>
      <c r="B180" s="10" t="s">
        <v>740</v>
      </c>
      <c r="C180" s="41" t="s">
        <v>766</v>
      </c>
      <c r="D180" s="10"/>
      <c r="E180" s="33" t="s">
        <v>761</v>
      </c>
      <c r="F180" s="136">
        <f>F181</f>
        <v>250</v>
      </c>
      <c r="G180" s="136">
        <f t="shared" si="30"/>
        <v>0</v>
      </c>
      <c r="H180" s="136">
        <f t="shared" si="30"/>
        <v>0</v>
      </c>
    </row>
    <row r="181" spans="1:8" ht="12.75">
      <c r="A181" s="10" t="s">
        <v>668</v>
      </c>
      <c r="B181" s="10" t="s">
        <v>740</v>
      </c>
      <c r="C181" s="41" t="s">
        <v>767</v>
      </c>
      <c r="D181" s="10"/>
      <c r="E181" s="34" t="s">
        <v>768</v>
      </c>
      <c r="F181" s="136">
        <f>F182</f>
        <v>250</v>
      </c>
      <c r="G181" s="136">
        <f t="shared" si="30"/>
        <v>0</v>
      </c>
      <c r="H181" s="136">
        <f t="shared" si="30"/>
        <v>0</v>
      </c>
    </row>
    <row r="182" spans="1:9" ht="22.5">
      <c r="A182" s="10" t="s">
        <v>668</v>
      </c>
      <c r="B182" s="10" t="s">
        <v>740</v>
      </c>
      <c r="C182" s="41" t="s">
        <v>767</v>
      </c>
      <c r="D182" s="10" t="s">
        <v>110</v>
      </c>
      <c r="E182" s="34" t="s">
        <v>698</v>
      </c>
      <c r="F182" s="136">
        <f>200+50</f>
        <v>250</v>
      </c>
      <c r="G182" s="136">
        <v>0</v>
      </c>
      <c r="H182" s="136">
        <v>0</v>
      </c>
      <c r="I182" s="155">
        <v>50</v>
      </c>
    </row>
    <row r="183" spans="1:8" ht="12.75">
      <c r="A183" s="10" t="s">
        <v>668</v>
      </c>
      <c r="B183" s="10" t="s">
        <v>740</v>
      </c>
      <c r="C183" s="41" t="s">
        <v>757</v>
      </c>
      <c r="D183" s="10"/>
      <c r="E183" s="33" t="s">
        <v>472</v>
      </c>
      <c r="F183" s="136">
        <f>F184</f>
        <v>100</v>
      </c>
      <c r="G183" s="136">
        <f aca="true" t="shared" si="31" ref="G183:H185">G184</f>
        <v>0</v>
      </c>
      <c r="H183" s="136">
        <f t="shared" si="31"/>
        <v>0</v>
      </c>
    </row>
    <row r="184" spans="1:8" ht="33.75">
      <c r="A184" s="10" t="s">
        <v>668</v>
      </c>
      <c r="B184" s="10" t="s">
        <v>740</v>
      </c>
      <c r="C184" s="41" t="s">
        <v>760</v>
      </c>
      <c r="D184" s="10"/>
      <c r="E184" s="33" t="s">
        <v>762</v>
      </c>
      <c r="F184" s="136">
        <f>F185</f>
        <v>100</v>
      </c>
      <c r="G184" s="136">
        <f t="shared" si="31"/>
        <v>0</v>
      </c>
      <c r="H184" s="136">
        <f t="shared" si="31"/>
        <v>0</v>
      </c>
    </row>
    <row r="185" spans="1:8" ht="12.75">
      <c r="A185" s="10" t="s">
        <v>668</v>
      </c>
      <c r="B185" s="10" t="s">
        <v>740</v>
      </c>
      <c r="C185" s="41" t="s">
        <v>769</v>
      </c>
      <c r="D185" s="10"/>
      <c r="E185" s="34" t="s">
        <v>768</v>
      </c>
      <c r="F185" s="136">
        <f>F186</f>
        <v>100</v>
      </c>
      <c r="G185" s="136">
        <f t="shared" si="31"/>
        <v>0</v>
      </c>
      <c r="H185" s="136">
        <f t="shared" si="31"/>
        <v>0</v>
      </c>
    </row>
    <row r="186" spans="1:9" ht="22.5">
      <c r="A186" s="10" t="s">
        <v>668</v>
      </c>
      <c r="B186" s="10" t="s">
        <v>740</v>
      </c>
      <c r="C186" s="41" t="s">
        <v>769</v>
      </c>
      <c r="D186" s="10" t="s">
        <v>110</v>
      </c>
      <c r="E186" s="34" t="s">
        <v>698</v>
      </c>
      <c r="F186" s="136">
        <f>150-50</f>
        <v>100</v>
      </c>
      <c r="G186" s="136">
        <v>0</v>
      </c>
      <c r="H186" s="136">
        <v>0</v>
      </c>
      <c r="I186" s="155">
        <v>-50</v>
      </c>
    </row>
    <row r="187" spans="1:8" s="5" customFormat="1" ht="12.75">
      <c r="A187" s="17" t="s">
        <v>668</v>
      </c>
      <c r="B187" s="17" t="s">
        <v>6</v>
      </c>
      <c r="C187" s="39"/>
      <c r="D187" s="17"/>
      <c r="E187" s="35" t="s">
        <v>7</v>
      </c>
      <c r="F187" s="146">
        <f aca="true" t="shared" si="32" ref="F187:H194">F188</f>
        <v>80</v>
      </c>
      <c r="G187" s="146">
        <f t="shared" si="32"/>
        <v>50</v>
      </c>
      <c r="H187" s="146">
        <f t="shared" si="32"/>
        <v>50</v>
      </c>
    </row>
    <row r="188" spans="1:9" s="5" customFormat="1" ht="22.5">
      <c r="A188" s="17" t="s">
        <v>668</v>
      </c>
      <c r="B188" s="17" t="s">
        <v>69</v>
      </c>
      <c r="C188" s="39"/>
      <c r="D188" s="17"/>
      <c r="E188" s="35" t="s">
        <v>87</v>
      </c>
      <c r="F188" s="136">
        <f t="shared" si="32"/>
        <v>80</v>
      </c>
      <c r="G188" s="136">
        <f t="shared" si="32"/>
        <v>50</v>
      </c>
      <c r="H188" s="136">
        <f t="shared" si="32"/>
        <v>50</v>
      </c>
      <c r="I188" s="74"/>
    </row>
    <row r="189" spans="1:9" s="5" customFormat="1" ht="22.5">
      <c r="A189" s="10" t="s">
        <v>668</v>
      </c>
      <c r="B189" s="10" t="s">
        <v>69</v>
      </c>
      <c r="C189" s="41" t="s">
        <v>474</v>
      </c>
      <c r="D189" s="10"/>
      <c r="E189" s="34" t="s">
        <v>45</v>
      </c>
      <c r="F189" s="136">
        <f t="shared" si="32"/>
        <v>80</v>
      </c>
      <c r="G189" s="136">
        <f t="shared" si="32"/>
        <v>50</v>
      </c>
      <c r="H189" s="136">
        <f t="shared" si="32"/>
        <v>50</v>
      </c>
      <c r="I189" s="74"/>
    </row>
    <row r="190" spans="1:9" s="5" customFormat="1" ht="33.75" customHeight="1">
      <c r="A190" s="10" t="s">
        <v>668</v>
      </c>
      <c r="B190" s="10" t="s">
        <v>69</v>
      </c>
      <c r="C190" s="41" t="s">
        <v>493</v>
      </c>
      <c r="D190" s="10"/>
      <c r="E190" s="46" t="s">
        <v>55</v>
      </c>
      <c r="F190" s="136">
        <f t="shared" si="32"/>
        <v>80</v>
      </c>
      <c r="G190" s="136">
        <f t="shared" si="32"/>
        <v>50</v>
      </c>
      <c r="H190" s="136">
        <f t="shared" si="32"/>
        <v>50</v>
      </c>
      <c r="I190" s="74"/>
    </row>
    <row r="191" spans="1:9" s="5" customFormat="1" ht="22.5">
      <c r="A191" s="10" t="s">
        <v>668</v>
      </c>
      <c r="B191" s="10" t="s">
        <v>69</v>
      </c>
      <c r="C191" s="41" t="s">
        <v>552</v>
      </c>
      <c r="D191" s="10"/>
      <c r="E191" s="34" t="s">
        <v>610</v>
      </c>
      <c r="F191" s="136">
        <f t="shared" si="32"/>
        <v>80</v>
      </c>
      <c r="G191" s="136">
        <f t="shared" si="32"/>
        <v>50</v>
      </c>
      <c r="H191" s="136">
        <f t="shared" si="32"/>
        <v>50</v>
      </c>
      <c r="I191" s="74"/>
    </row>
    <row r="192" spans="1:9" s="5" customFormat="1" ht="12.75">
      <c r="A192" s="10" t="s">
        <v>668</v>
      </c>
      <c r="B192" s="10" t="s">
        <v>69</v>
      </c>
      <c r="C192" s="41" t="s">
        <v>553</v>
      </c>
      <c r="D192" s="10"/>
      <c r="E192" s="33" t="s">
        <v>472</v>
      </c>
      <c r="F192" s="136">
        <f t="shared" si="32"/>
        <v>80</v>
      </c>
      <c r="G192" s="136">
        <f t="shared" si="32"/>
        <v>50</v>
      </c>
      <c r="H192" s="136">
        <f t="shared" si="32"/>
        <v>50</v>
      </c>
      <c r="I192" s="74"/>
    </row>
    <row r="193" spans="1:9" s="5" customFormat="1" ht="22.5">
      <c r="A193" s="10" t="s">
        <v>668</v>
      </c>
      <c r="B193" s="10" t="s">
        <v>69</v>
      </c>
      <c r="C193" s="41" t="s">
        <v>554</v>
      </c>
      <c r="D193" s="10"/>
      <c r="E193" s="34" t="s">
        <v>611</v>
      </c>
      <c r="F193" s="136">
        <f t="shared" si="32"/>
        <v>80</v>
      </c>
      <c r="G193" s="136">
        <f t="shared" si="32"/>
        <v>50</v>
      </c>
      <c r="H193" s="136">
        <f t="shared" si="32"/>
        <v>50</v>
      </c>
      <c r="I193" s="74"/>
    </row>
    <row r="194" spans="1:9" s="5" customFormat="1" ht="12.75">
      <c r="A194" s="10" t="s">
        <v>668</v>
      </c>
      <c r="B194" s="10" t="s">
        <v>69</v>
      </c>
      <c r="C194" s="41" t="s">
        <v>555</v>
      </c>
      <c r="D194" s="10"/>
      <c r="E194" s="34" t="s">
        <v>496</v>
      </c>
      <c r="F194" s="136">
        <f t="shared" si="32"/>
        <v>80</v>
      </c>
      <c r="G194" s="136">
        <f t="shared" si="32"/>
        <v>50</v>
      </c>
      <c r="H194" s="136">
        <f t="shared" si="32"/>
        <v>50</v>
      </c>
      <c r="I194" s="74"/>
    </row>
    <row r="195" spans="1:9" s="5" customFormat="1" ht="22.5">
      <c r="A195" s="10" t="s">
        <v>668</v>
      </c>
      <c r="B195" s="10" t="s">
        <v>69</v>
      </c>
      <c r="C195" s="41" t="s">
        <v>555</v>
      </c>
      <c r="D195" s="10" t="s">
        <v>110</v>
      </c>
      <c r="E195" s="34" t="s">
        <v>698</v>
      </c>
      <c r="F195" s="136">
        <v>80</v>
      </c>
      <c r="G195" s="136">
        <v>50</v>
      </c>
      <c r="H195" s="136">
        <v>50</v>
      </c>
      <c r="I195" s="74"/>
    </row>
    <row r="196" spans="1:8" s="5" customFormat="1" ht="12.75">
      <c r="A196" s="17" t="s">
        <v>668</v>
      </c>
      <c r="B196" s="17" t="s">
        <v>13</v>
      </c>
      <c r="C196" s="39"/>
      <c r="D196" s="17"/>
      <c r="E196" s="32" t="s">
        <v>14</v>
      </c>
      <c r="F196" s="131">
        <f>F197+F205+F231</f>
        <v>11196.4</v>
      </c>
      <c r="G196" s="131">
        <f>G197+G205+G231</f>
        <v>10070.6</v>
      </c>
      <c r="H196" s="131">
        <f>H197+H205+H231</f>
        <v>10070.6</v>
      </c>
    </row>
    <row r="197" spans="1:8" s="5" customFormat="1" ht="12.75">
      <c r="A197" s="17" t="s">
        <v>668</v>
      </c>
      <c r="B197" s="17" t="s">
        <v>15</v>
      </c>
      <c r="C197" s="39"/>
      <c r="D197" s="17"/>
      <c r="E197" s="32" t="s">
        <v>16</v>
      </c>
      <c r="F197" s="131">
        <f aca="true" t="shared" si="33" ref="F197:H203">F198</f>
        <v>1100</v>
      </c>
      <c r="G197" s="131">
        <f t="shared" si="33"/>
        <v>900</v>
      </c>
      <c r="H197" s="131">
        <f t="shared" si="33"/>
        <v>900</v>
      </c>
    </row>
    <row r="198" spans="1:8" ht="22.5">
      <c r="A198" s="10" t="s">
        <v>668</v>
      </c>
      <c r="B198" s="10" t="s">
        <v>15</v>
      </c>
      <c r="C198" s="41" t="s">
        <v>474</v>
      </c>
      <c r="D198" s="10"/>
      <c r="E198" s="34" t="s">
        <v>45</v>
      </c>
      <c r="F198" s="133">
        <f t="shared" si="33"/>
        <v>1100</v>
      </c>
      <c r="G198" s="133">
        <f t="shared" si="33"/>
        <v>900</v>
      </c>
      <c r="H198" s="133">
        <f t="shared" si="33"/>
        <v>900</v>
      </c>
    </row>
    <row r="199" spans="1:8" ht="33.75">
      <c r="A199" s="18" t="s">
        <v>668</v>
      </c>
      <c r="B199" s="18" t="s">
        <v>15</v>
      </c>
      <c r="C199" s="41" t="s">
        <v>493</v>
      </c>
      <c r="D199" s="10"/>
      <c r="E199" s="46" t="s">
        <v>55</v>
      </c>
      <c r="F199" s="133">
        <f t="shared" si="33"/>
        <v>1100</v>
      </c>
      <c r="G199" s="133">
        <f t="shared" si="33"/>
        <v>900</v>
      </c>
      <c r="H199" s="133">
        <f t="shared" si="33"/>
        <v>900</v>
      </c>
    </row>
    <row r="200" spans="1:8" s="9" customFormat="1" ht="33.75">
      <c r="A200" s="18" t="s">
        <v>668</v>
      </c>
      <c r="B200" s="18" t="s">
        <v>15</v>
      </c>
      <c r="C200" s="41" t="s">
        <v>556</v>
      </c>
      <c r="D200" s="18"/>
      <c r="E200" s="33" t="s">
        <v>561</v>
      </c>
      <c r="F200" s="136">
        <f t="shared" si="33"/>
        <v>1100</v>
      </c>
      <c r="G200" s="136">
        <f t="shared" si="33"/>
        <v>900</v>
      </c>
      <c r="H200" s="136">
        <f t="shared" si="33"/>
        <v>900</v>
      </c>
    </row>
    <row r="201" spans="1:8" ht="12.75">
      <c r="A201" s="18" t="s">
        <v>668</v>
      </c>
      <c r="B201" s="18" t="s">
        <v>15</v>
      </c>
      <c r="C201" s="41" t="s">
        <v>557</v>
      </c>
      <c r="D201" s="18"/>
      <c r="E201" s="33" t="s">
        <v>472</v>
      </c>
      <c r="F201" s="136">
        <f t="shared" si="33"/>
        <v>1100</v>
      </c>
      <c r="G201" s="136">
        <f t="shared" si="33"/>
        <v>900</v>
      </c>
      <c r="H201" s="136">
        <f t="shared" si="33"/>
        <v>900</v>
      </c>
    </row>
    <row r="202" spans="1:8" ht="22.5">
      <c r="A202" s="18" t="s">
        <v>668</v>
      </c>
      <c r="B202" s="18" t="s">
        <v>15</v>
      </c>
      <c r="C202" s="41" t="s">
        <v>558</v>
      </c>
      <c r="D202" s="18"/>
      <c r="E202" s="33" t="s">
        <v>559</v>
      </c>
      <c r="F202" s="136">
        <f t="shared" si="33"/>
        <v>1100</v>
      </c>
      <c r="G202" s="136">
        <f t="shared" si="33"/>
        <v>900</v>
      </c>
      <c r="H202" s="136">
        <f t="shared" si="33"/>
        <v>900</v>
      </c>
    </row>
    <row r="203" spans="1:8" ht="12.75">
      <c r="A203" s="18" t="s">
        <v>668</v>
      </c>
      <c r="B203" s="18" t="s">
        <v>15</v>
      </c>
      <c r="C203" s="41" t="s">
        <v>560</v>
      </c>
      <c r="D203" s="18"/>
      <c r="E203" s="33" t="s">
        <v>562</v>
      </c>
      <c r="F203" s="136">
        <f t="shared" si="33"/>
        <v>1100</v>
      </c>
      <c r="G203" s="136">
        <f t="shared" si="33"/>
        <v>900</v>
      </c>
      <c r="H203" s="136">
        <f t="shared" si="33"/>
        <v>900</v>
      </c>
    </row>
    <row r="204" spans="1:8" ht="12.75">
      <c r="A204" s="10" t="s">
        <v>668</v>
      </c>
      <c r="B204" s="10" t="s">
        <v>15</v>
      </c>
      <c r="C204" s="41" t="s">
        <v>560</v>
      </c>
      <c r="D204" s="18" t="s">
        <v>218</v>
      </c>
      <c r="E204" s="33" t="s">
        <v>224</v>
      </c>
      <c r="F204" s="136">
        <v>1100</v>
      </c>
      <c r="G204" s="136">
        <v>900</v>
      </c>
      <c r="H204" s="136">
        <v>900</v>
      </c>
    </row>
    <row r="205" spans="1:8" s="5" customFormat="1" ht="12.75">
      <c r="A205" s="17" t="s">
        <v>668</v>
      </c>
      <c r="B205" s="17" t="s">
        <v>17</v>
      </c>
      <c r="C205" s="39"/>
      <c r="D205" s="17"/>
      <c r="E205" s="32" t="s">
        <v>18</v>
      </c>
      <c r="F205" s="131">
        <f>F213+F206+F224</f>
        <v>5814</v>
      </c>
      <c r="G205" s="131">
        <f>G213+G206+G224</f>
        <v>5500</v>
      </c>
      <c r="H205" s="131">
        <f>H213+H206+H224</f>
        <v>5500</v>
      </c>
    </row>
    <row r="206" spans="1:8" s="5" customFormat="1" ht="12.75">
      <c r="A206" s="10" t="s">
        <v>668</v>
      </c>
      <c r="B206" s="10" t="s">
        <v>17</v>
      </c>
      <c r="C206" s="41" t="s">
        <v>563</v>
      </c>
      <c r="D206" s="10"/>
      <c r="E206" s="33" t="s">
        <v>56</v>
      </c>
      <c r="F206" s="133">
        <f aca="true" t="shared" si="34" ref="F206:H211">F207</f>
        <v>30</v>
      </c>
      <c r="G206" s="133">
        <f t="shared" si="34"/>
        <v>30</v>
      </c>
      <c r="H206" s="133">
        <f t="shared" si="34"/>
        <v>30</v>
      </c>
    </row>
    <row r="207" spans="1:8" s="5" customFormat="1" ht="56.25">
      <c r="A207" s="10" t="s">
        <v>668</v>
      </c>
      <c r="B207" s="10" t="s">
        <v>17</v>
      </c>
      <c r="C207" s="41" t="s">
        <v>564</v>
      </c>
      <c r="D207" s="10"/>
      <c r="E207" s="46" t="s">
        <v>433</v>
      </c>
      <c r="F207" s="133">
        <f t="shared" si="34"/>
        <v>30</v>
      </c>
      <c r="G207" s="133">
        <f t="shared" si="34"/>
        <v>30</v>
      </c>
      <c r="H207" s="133">
        <f t="shared" si="34"/>
        <v>30</v>
      </c>
    </row>
    <row r="208" spans="1:8" s="5" customFormat="1" ht="33.75">
      <c r="A208" s="10" t="s">
        <v>668</v>
      </c>
      <c r="B208" s="10" t="s">
        <v>17</v>
      </c>
      <c r="C208" s="41" t="s">
        <v>565</v>
      </c>
      <c r="D208" s="10"/>
      <c r="E208" s="34" t="s">
        <v>434</v>
      </c>
      <c r="F208" s="133">
        <f t="shared" si="34"/>
        <v>30</v>
      </c>
      <c r="G208" s="133">
        <f t="shared" si="34"/>
        <v>30</v>
      </c>
      <c r="H208" s="133">
        <f t="shared" si="34"/>
        <v>30</v>
      </c>
    </row>
    <row r="209" spans="1:8" s="5" customFormat="1" ht="12.75">
      <c r="A209" s="10" t="s">
        <v>668</v>
      </c>
      <c r="B209" s="10" t="s">
        <v>17</v>
      </c>
      <c r="C209" s="41" t="s">
        <v>566</v>
      </c>
      <c r="D209" s="10"/>
      <c r="E209" s="33" t="s">
        <v>472</v>
      </c>
      <c r="F209" s="133">
        <f t="shared" si="34"/>
        <v>30</v>
      </c>
      <c r="G209" s="133">
        <f t="shared" si="34"/>
        <v>30</v>
      </c>
      <c r="H209" s="133">
        <f t="shared" si="34"/>
        <v>30</v>
      </c>
    </row>
    <row r="210" spans="1:8" s="5" customFormat="1" ht="22.5">
      <c r="A210" s="10" t="s">
        <v>668</v>
      </c>
      <c r="B210" s="10" t="s">
        <v>17</v>
      </c>
      <c r="C210" s="41" t="s">
        <v>567</v>
      </c>
      <c r="D210" s="10"/>
      <c r="E210" s="34" t="s">
        <v>568</v>
      </c>
      <c r="F210" s="133">
        <f t="shared" si="34"/>
        <v>30</v>
      </c>
      <c r="G210" s="133">
        <f t="shared" si="34"/>
        <v>30</v>
      </c>
      <c r="H210" s="133">
        <f t="shared" si="34"/>
        <v>30</v>
      </c>
    </row>
    <row r="211" spans="1:8" s="5" customFormat="1" ht="22.5">
      <c r="A211" s="10" t="s">
        <v>668</v>
      </c>
      <c r="B211" s="10" t="s">
        <v>17</v>
      </c>
      <c r="C211" s="41" t="s">
        <v>569</v>
      </c>
      <c r="D211" s="10"/>
      <c r="E211" s="33" t="s">
        <v>464</v>
      </c>
      <c r="F211" s="133">
        <f t="shared" si="34"/>
        <v>30</v>
      </c>
      <c r="G211" s="133">
        <f t="shared" si="34"/>
        <v>30</v>
      </c>
      <c r="H211" s="133">
        <f t="shared" si="34"/>
        <v>30</v>
      </c>
    </row>
    <row r="212" spans="1:8" s="5" customFormat="1" ht="12.75">
      <c r="A212" s="10" t="s">
        <v>668</v>
      </c>
      <c r="B212" s="10" t="s">
        <v>17</v>
      </c>
      <c r="C212" s="41" t="s">
        <v>569</v>
      </c>
      <c r="D212" s="10" t="s">
        <v>218</v>
      </c>
      <c r="E212" s="33" t="s">
        <v>224</v>
      </c>
      <c r="F212" s="133">
        <v>30</v>
      </c>
      <c r="G212" s="133">
        <v>30</v>
      </c>
      <c r="H212" s="133">
        <v>30</v>
      </c>
    </row>
    <row r="213" spans="1:8" ht="22.5">
      <c r="A213" s="10" t="s">
        <v>668</v>
      </c>
      <c r="B213" s="10" t="s">
        <v>17</v>
      </c>
      <c r="C213" s="41" t="s">
        <v>570</v>
      </c>
      <c r="D213" s="10"/>
      <c r="E213" s="34" t="s">
        <v>57</v>
      </c>
      <c r="F213" s="136">
        <f aca="true" t="shared" si="35" ref="F213:H218">F214</f>
        <v>564</v>
      </c>
      <c r="G213" s="136">
        <f t="shared" si="35"/>
        <v>250</v>
      </c>
      <c r="H213" s="136">
        <f t="shared" si="35"/>
        <v>250</v>
      </c>
    </row>
    <row r="214" spans="1:8" ht="12.75">
      <c r="A214" s="10" t="s">
        <v>668</v>
      </c>
      <c r="B214" s="10" t="s">
        <v>17</v>
      </c>
      <c r="C214" s="41" t="s">
        <v>571</v>
      </c>
      <c r="D214" s="10"/>
      <c r="E214" s="46" t="s">
        <v>630</v>
      </c>
      <c r="F214" s="136">
        <f t="shared" si="35"/>
        <v>564</v>
      </c>
      <c r="G214" s="136">
        <f t="shared" si="35"/>
        <v>250</v>
      </c>
      <c r="H214" s="136">
        <f t="shared" si="35"/>
        <v>250</v>
      </c>
    </row>
    <row r="215" spans="1:8" ht="12.75">
      <c r="A215" s="10" t="s">
        <v>668</v>
      </c>
      <c r="B215" s="10" t="s">
        <v>17</v>
      </c>
      <c r="C215" s="41" t="s">
        <v>572</v>
      </c>
      <c r="D215" s="10"/>
      <c r="E215" s="33" t="s">
        <v>339</v>
      </c>
      <c r="F215" s="136">
        <f>F216+F220</f>
        <v>564</v>
      </c>
      <c r="G215" s="136">
        <f>G216+G220</f>
        <v>250</v>
      </c>
      <c r="H215" s="136">
        <f>H216+H220</f>
        <v>250</v>
      </c>
    </row>
    <row r="216" spans="1:8" ht="33.75">
      <c r="A216" s="10" t="s">
        <v>668</v>
      </c>
      <c r="B216" s="10" t="s">
        <v>17</v>
      </c>
      <c r="C216" s="41" t="s">
        <v>573</v>
      </c>
      <c r="D216" s="10"/>
      <c r="E216" s="33" t="s">
        <v>574</v>
      </c>
      <c r="F216" s="136">
        <f t="shared" si="35"/>
        <v>268.9</v>
      </c>
      <c r="G216" s="136">
        <f t="shared" si="35"/>
        <v>250</v>
      </c>
      <c r="H216" s="136">
        <f t="shared" si="35"/>
        <v>250</v>
      </c>
    </row>
    <row r="217" spans="1:8" ht="22.5">
      <c r="A217" s="10" t="s">
        <v>668</v>
      </c>
      <c r="B217" s="10" t="s">
        <v>17</v>
      </c>
      <c r="C217" s="41" t="s">
        <v>513</v>
      </c>
      <c r="D217" s="10"/>
      <c r="E217" s="33" t="s">
        <v>439</v>
      </c>
      <c r="F217" s="136">
        <f t="shared" si="35"/>
        <v>268.9</v>
      </c>
      <c r="G217" s="136">
        <f t="shared" si="35"/>
        <v>250</v>
      </c>
      <c r="H217" s="136">
        <f t="shared" si="35"/>
        <v>250</v>
      </c>
    </row>
    <row r="218" spans="1:8" ht="22.5">
      <c r="A218" s="10" t="s">
        <v>668</v>
      </c>
      <c r="B218" s="10" t="s">
        <v>17</v>
      </c>
      <c r="C218" s="41" t="s">
        <v>514</v>
      </c>
      <c r="D218" s="10"/>
      <c r="E218" s="33" t="s">
        <v>464</v>
      </c>
      <c r="F218" s="136">
        <f t="shared" si="35"/>
        <v>268.9</v>
      </c>
      <c r="G218" s="136">
        <f t="shared" si="35"/>
        <v>250</v>
      </c>
      <c r="H218" s="136">
        <f t="shared" si="35"/>
        <v>250</v>
      </c>
    </row>
    <row r="219" spans="1:8" ht="20.25" customHeight="1">
      <c r="A219" s="10" t="s">
        <v>668</v>
      </c>
      <c r="B219" s="10" t="s">
        <v>17</v>
      </c>
      <c r="C219" s="41" t="s">
        <v>514</v>
      </c>
      <c r="D219" s="10" t="s">
        <v>218</v>
      </c>
      <c r="E219" s="33" t="s">
        <v>224</v>
      </c>
      <c r="F219" s="136">
        <v>268.9</v>
      </c>
      <c r="G219" s="136">
        <v>250</v>
      </c>
      <c r="H219" s="136">
        <v>250</v>
      </c>
    </row>
    <row r="220" spans="1:8" ht="51.75" customHeight="1">
      <c r="A220" s="10" t="s">
        <v>668</v>
      </c>
      <c r="B220" s="10" t="s">
        <v>17</v>
      </c>
      <c r="C220" s="41" t="s">
        <v>730</v>
      </c>
      <c r="D220" s="10"/>
      <c r="E220" s="33" t="s">
        <v>158</v>
      </c>
      <c r="F220" s="136">
        <f>F221</f>
        <v>295.1</v>
      </c>
      <c r="G220" s="136">
        <f aca="true" t="shared" si="36" ref="G220:H222">G221</f>
        <v>0</v>
      </c>
      <c r="H220" s="136">
        <f t="shared" si="36"/>
        <v>0</v>
      </c>
    </row>
    <row r="221" spans="1:8" ht="27.75" customHeight="1">
      <c r="A221" s="10" t="s">
        <v>668</v>
      </c>
      <c r="B221" s="10" t="s">
        <v>17</v>
      </c>
      <c r="C221" s="41" t="s">
        <v>731</v>
      </c>
      <c r="D221" s="10"/>
      <c r="E221" s="33" t="s">
        <v>732</v>
      </c>
      <c r="F221" s="136">
        <f>F222</f>
        <v>295.1</v>
      </c>
      <c r="G221" s="136">
        <f t="shared" si="36"/>
        <v>0</v>
      </c>
      <c r="H221" s="136">
        <f t="shared" si="36"/>
        <v>0</v>
      </c>
    </row>
    <row r="222" spans="1:8" ht="34.5" customHeight="1">
      <c r="A222" s="10" t="s">
        <v>668</v>
      </c>
      <c r="B222" s="10" t="s">
        <v>17</v>
      </c>
      <c r="C222" s="41" t="s">
        <v>733</v>
      </c>
      <c r="D222" s="10"/>
      <c r="E222" s="34" t="s">
        <v>716</v>
      </c>
      <c r="F222" s="136">
        <f>F223</f>
        <v>295.1</v>
      </c>
      <c r="G222" s="136">
        <f t="shared" si="36"/>
        <v>0</v>
      </c>
      <c r="H222" s="136">
        <f t="shared" si="36"/>
        <v>0</v>
      </c>
    </row>
    <row r="223" spans="1:9" ht="20.25" customHeight="1">
      <c r="A223" s="10" t="s">
        <v>668</v>
      </c>
      <c r="B223" s="10" t="s">
        <v>17</v>
      </c>
      <c r="C223" s="41" t="s">
        <v>733</v>
      </c>
      <c r="D223" s="10" t="s">
        <v>218</v>
      </c>
      <c r="E223" s="33" t="s">
        <v>224</v>
      </c>
      <c r="F223" s="136">
        <v>295.1</v>
      </c>
      <c r="G223" s="136">
        <v>0</v>
      </c>
      <c r="H223" s="136">
        <v>0</v>
      </c>
      <c r="I223" s="155">
        <v>295.1</v>
      </c>
    </row>
    <row r="224" spans="1:8" s="9" customFormat="1" ht="33.75">
      <c r="A224" s="10" t="s">
        <v>668</v>
      </c>
      <c r="B224" s="10" t="s">
        <v>17</v>
      </c>
      <c r="C224" s="41" t="s">
        <v>296</v>
      </c>
      <c r="D224" s="10"/>
      <c r="E224" s="36" t="s">
        <v>58</v>
      </c>
      <c r="F224" s="133">
        <f aca="true" t="shared" si="37" ref="F224:H229">F225</f>
        <v>5220</v>
      </c>
      <c r="G224" s="133">
        <f t="shared" si="37"/>
        <v>5220</v>
      </c>
      <c r="H224" s="133">
        <f t="shared" si="37"/>
        <v>5220</v>
      </c>
    </row>
    <row r="225" spans="1:8" s="9" customFormat="1" ht="22.5">
      <c r="A225" s="10" t="s">
        <v>668</v>
      </c>
      <c r="B225" s="10" t="s">
        <v>17</v>
      </c>
      <c r="C225" s="118">
        <v>1240000000</v>
      </c>
      <c r="D225" s="17"/>
      <c r="E225" s="50" t="s">
        <v>179</v>
      </c>
      <c r="F225" s="133">
        <f t="shared" si="37"/>
        <v>5220</v>
      </c>
      <c r="G225" s="133">
        <f t="shared" si="37"/>
        <v>5220</v>
      </c>
      <c r="H225" s="133">
        <f t="shared" si="37"/>
        <v>5220</v>
      </c>
    </row>
    <row r="226" spans="1:8" s="9" customFormat="1" ht="45">
      <c r="A226" s="10" t="s">
        <v>668</v>
      </c>
      <c r="B226" s="10" t="s">
        <v>17</v>
      </c>
      <c r="C226" s="118">
        <v>1240200000</v>
      </c>
      <c r="D226" s="17"/>
      <c r="E226" s="36" t="s">
        <v>461</v>
      </c>
      <c r="F226" s="133">
        <f t="shared" si="37"/>
        <v>5220</v>
      </c>
      <c r="G226" s="133">
        <f t="shared" si="37"/>
        <v>5220</v>
      </c>
      <c r="H226" s="133">
        <f t="shared" si="37"/>
        <v>5220</v>
      </c>
    </row>
    <row r="227" spans="1:8" s="9" customFormat="1" ht="22.5">
      <c r="A227" s="10" t="s">
        <v>668</v>
      </c>
      <c r="B227" s="10" t="s">
        <v>17</v>
      </c>
      <c r="C227" s="118">
        <v>1240210000</v>
      </c>
      <c r="D227" s="17"/>
      <c r="E227" s="36" t="s">
        <v>484</v>
      </c>
      <c r="F227" s="133">
        <f t="shared" si="37"/>
        <v>5220</v>
      </c>
      <c r="G227" s="133">
        <f t="shared" si="37"/>
        <v>5220</v>
      </c>
      <c r="H227" s="133">
        <f t="shared" si="37"/>
        <v>5220</v>
      </c>
    </row>
    <row r="228" spans="1:8" s="9" customFormat="1" ht="56.25">
      <c r="A228" s="10" t="s">
        <v>668</v>
      </c>
      <c r="B228" s="10" t="s">
        <v>17</v>
      </c>
      <c r="C228" s="118">
        <v>1240210560</v>
      </c>
      <c r="D228" s="17"/>
      <c r="E228" s="34" t="s">
        <v>169</v>
      </c>
      <c r="F228" s="133">
        <f t="shared" si="37"/>
        <v>5220</v>
      </c>
      <c r="G228" s="133">
        <f t="shared" si="37"/>
        <v>5220</v>
      </c>
      <c r="H228" s="133">
        <f t="shared" si="37"/>
        <v>5220</v>
      </c>
    </row>
    <row r="229" spans="1:8" s="9" customFormat="1" ht="22.5">
      <c r="A229" s="10" t="s">
        <v>668</v>
      </c>
      <c r="B229" s="10" t="s">
        <v>17</v>
      </c>
      <c r="C229" s="118" t="s">
        <v>170</v>
      </c>
      <c r="D229" s="17"/>
      <c r="E229" s="34" t="s">
        <v>485</v>
      </c>
      <c r="F229" s="133">
        <f t="shared" si="37"/>
        <v>5220</v>
      </c>
      <c r="G229" s="133">
        <f t="shared" si="37"/>
        <v>5220</v>
      </c>
      <c r="H229" s="133">
        <f t="shared" si="37"/>
        <v>5220</v>
      </c>
    </row>
    <row r="230" spans="1:8" s="9" customFormat="1" ht="12.75">
      <c r="A230" s="10" t="s">
        <v>668</v>
      </c>
      <c r="B230" s="10" t="s">
        <v>17</v>
      </c>
      <c r="C230" s="118" t="s">
        <v>170</v>
      </c>
      <c r="D230" s="10" t="s">
        <v>218</v>
      </c>
      <c r="E230" s="33" t="s">
        <v>224</v>
      </c>
      <c r="F230" s="133">
        <v>5220</v>
      </c>
      <c r="G230" s="133">
        <v>5220</v>
      </c>
      <c r="H230" s="133">
        <v>5220</v>
      </c>
    </row>
    <row r="231" spans="1:8" ht="12.75">
      <c r="A231" s="56" t="s">
        <v>668</v>
      </c>
      <c r="B231" s="56" t="s">
        <v>94</v>
      </c>
      <c r="C231" s="39"/>
      <c r="D231" s="56"/>
      <c r="E231" s="35" t="s">
        <v>95</v>
      </c>
      <c r="F231" s="146">
        <f aca="true" t="shared" si="38" ref="F231:H237">F232</f>
        <v>4282.4</v>
      </c>
      <c r="G231" s="146">
        <f t="shared" si="38"/>
        <v>3670.6</v>
      </c>
      <c r="H231" s="146">
        <f t="shared" si="38"/>
        <v>3670.6</v>
      </c>
    </row>
    <row r="232" spans="1:8" ht="22.5">
      <c r="A232" s="18" t="s">
        <v>668</v>
      </c>
      <c r="B232" s="18" t="s">
        <v>94</v>
      </c>
      <c r="C232" s="41" t="s">
        <v>585</v>
      </c>
      <c r="D232" s="18"/>
      <c r="E232" s="34" t="s">
        <v>49</v>
      </c>
      <c r="F232" s="136">
        <f t="shared" si="38"/>
        <v>4282.4</v>
      </c>
      <c r="G232" s="136">
        <f t="shared" si="38"/>
        <v>3670.6</v>
      </c>
      <c r="H232" s="136">
        <f t="shared" si="38"/>
        <v>3670.6</v>
      </c>
    </row>
    <row r="233" spans="1:8" ht="22.5">
      <c r="A233" s="18" t="s">
        <v>668</v>
      </c>
      <c r="B233" s="18" t="s">
        <v>94</v>
      </c>
      <c r="C233" s="41" t="s">
        <v>586</v>
      </c>
      <c r="D233" s="18"/>
      <c r="E233" s="46" t="s">
        <v>436</v>
      </c>
      <c r="F233" s="136">
        <f t="shared" si="38"/>
        <v>4282.4</v>
      </c>
      <c r="G233" s="136">
        <f t="shared" si="38"/>
        <v>3670.6</v>
      </c>
      <c r="H233" s="136">
        <f t="shared" si="38"/>
        <v>3670.6</v>
      </c>
    </row>
    <row r="234" spans="1:8" ht="33.75">
      <c r="A234" s="18" t="s">
        <v>668</v>
      </c>
      <c r="B234" s="18" t="s">
        <v>94</v>
      </c>
      <c r="C234" s="41" t="s">
        <v>587</v>
      </c>
      <c r="D234" s="18"/>
      <c r="E234" s="33" t="s">
        <v>589</v>
      </c>
      <c r="F234" s="136">
        <f t="shared" si="38"/>
        <v>4282.4</v>
      </c>
      <c r="G234" s="136">
        <f t="shared" si="38"/>
        <v>3670.6</v>
      </c>
      <c r="H234" s="136">
        <f t="shared" si="38"/>
        <v>3670.6</v>
      </c>
    </row>
    <row r="235" spans="1:8" ht="45">
      <c r="A235" s="18" t="s">
        <v>668</v>
      </c>
      <c r="B235" s="18" t="s">
        <v>94</v>
      </c>
      <c r="C235" s="41" t="s">
        <v>157</v>
      </c>
      <c r="D235" s="18"/>
      <c r="E235" s="33" t="s">
        <v>158</v>
      </c>
      <c r="F235" s="136">
        <f t="shared" si="38"/>
        <v>4282.4</v>
      </c>
      <c r="G235" s="136">
        <f t="shared" si="38"/>
        <v>3670.6</v>
      </c>
      <c r="H235" s="136">
        <f t="shared" si="38"/>
        <v>3670.6</v>
      </c>
    </row>
    <row r="236" spans="1:8" s="9" customFormat="1" ht="45">
      <c r="A236" s="18" t="s">
        <v>668</v>
      </c>
      <c r="B236" s="18" t="s">
        <v>94</v>
      </c>
      <c r="C236" s="41" t="s">
        <v>159</v>
      </c>
      <c r="D236" s="18"/>
      <c r="E236" s="33" t="s">
        <v>160</v>
      </c>
      <c r="F236" s="136">
        <f t="shared" si="38"/>
        <v>4282.4</v>
      </c>
      <c r="G236" s="136">
        <f t="shared" si="38"/>
        <v>3670.6</v>
      </c>
      <c r="H236" s="136">
        <f t="shared" si="38"/>
        <v>3670.6</v>
      </c>
    </row>
    <row r="237" spans="1:8" s="9" customFormat="1" ht="22.5">
      <c r="A237" s="18" t="s">
        <v>668</v>
      </c>
      <c r="B237" s="18" t="s">
        <v>94</v>
      </c>
      <c r="C237" s="41" t="s">
        <v>161</v>
      </c>
      <c r="D237" s="18"/>
      <c r="E237" s="33" t="s">
        <v>485</v>
      </c>
      <c r="F237" s="136">
        <f t="shared" si="38"/>
        <v>4282.4</v>
      </c>
      <c r="G237" s="136">
        <f t="shared" si="38"/>
        <v>3670.6</v>
      </c>
      <c r="H237" s="136">
        <f t="shared" si="38"/>
        <v>3670.6</v>
      </c>
    </row>
    <row r="238" spans="1:8" s="9" customFormat="1" ht="22.5">
      <c r="A238" s="18" t="s">
        <v>668</v>
      </c>
      <c r="B238" s="18" t="s">
        <v>94</v>
      </c>
      <c r="C238" s="41" t="s">
        <v>161</v>
      </c>
      <c r="D238" s="10" t="s">
        <v>415</v>
      </c>
      <c r="E238" s="33" t="s">
        <v>460</v>
      </c>
      <c r="F238" s="136">
        <f>3670.6+611.8</f>
        <v>4282.4</v>
      </c>
      <c r="G238" s="136">
        <v>3670.6</v>
      </c>
      <c r="H238" s="136">
        <v>3670.6</v>
      </c>
    </row>
    <row r="239" spans="1:8" s="5" customFormat="1" ht="12.75">
      <c r="A239" s="17" t="s">
        <v>668</v>
      </c>
      <c r="B239" s="17" t="s">
        <v>83</v>
      </c>
      <c r="C239" s="39"/>
      <c r="D239" s="17"/>
      <c r="E239" s="32" t="s">
        <v>84</v>
      </c>
      <c r="F239" s="131">
        <f aca="true" t="shared" si="39" ref="F239:H246">F240</f>
        <v>1807.978</v>
      </c>
      <c r="G239" s="131">
        <f t="shared" si="39"/>
        <v>700</v>
      </c>
      <c r="H239" s="131">
        <f t="shared" si="39"/>
        <v>700</v>
      </c>
    </row>
    <row r="240" spans="1:8" s="5" customFormat="1" ht="12.75">
      <c r="A240" s="17" t="s">
        <v>668</v>
      </c>
      <c r="B240" s="17" t="s">
        <v>98</v>
      </c>
      <c r="C240" s="39"/>
      <c r="D240" s="17"/>
      <c r="E240" s="32" t="s">
        <v>99</v>
      </c>
      <c r="F240" s="131">
        <f t="shared" si="39"/>
        <v>1807.978</v>
      </c>
      <c r="G240" s="131">
        <f t="shared" si="39"/>
        <v>700</v>
      </c>
      <c r="H240" s="131">
        <f t="shared" si="39"/>
        <v>700</v>
      </c>
    </row>
    <row r="241" spans="1:8" ht="22.5">
      <c r="A241" s="10" t="s">
        <v>668</v>
      </c>
      <c r="B241" s="10" t="s">
        <v>98</v>
      </c>
      <c r="C241" s="41" t="s">
        <v>474</v>
      </c>
      <c r="D241" s="10"/>
      <c r="E241" s="34" t="s">
        <v>45</v>
      </c>
      <c r="F241" s="133">
        <f t="shared" si="39"/>
        <v>1807.978</v>
      </c>
      <c r="G241" s="133">
        <f t="shared" si="39"/>
        <v>700</v>
      </c>
      <c r="H241" s="133">
        <f t="shared" si="39"/>
        <v>700</v>
      </c>
    </row>
    <row r="242" spans="1:8" ht="33.75">
      <c r="A242" s="10" t="s">
        <v>668</v>
      </c>
      <c r="B242" s="10" t="s">
        <v>98</v>
      </c>
      <c r="C242" s="41" t="s">
        <v>590</v>
      </c>
      <c r="D242" s="18"/>
      <c r="E242" s="45" t="s">
        <v>46</v>
      </c>
      <c r="F242" s="133">
        <f t="shared" si="39"/>
        <v>1807.978</v>
      </c>
      <c r="G242" s="133">
        <f t="shared" si="39"/>
        <v>700</v>
      </c>
      <c r="H242" s="133">
        <f t="shared" si="39"/>
        <v>700</v>
      </c>
    </row>
    <row r="243" spans="1:8" ht="45">
      <c r="A243" s="10" t="s">
        <v>668</v>
      </c>
      <c r="B243" s="10" t="s">
        <v>98</v>
      </c>
      <c r="C243" s="41" t="s">
        <v>591</v>
      </c>
      <c r="D243" s="18"/>
      <c r="E243" s="33" t="s">
        <v>465</v>
      </c>
      <c r="F243" s="133">
        <f>F244+F248</f>
        <v>1807.978</v>
      </c>
      <c r="G243" s="133">
        <f>G244+G248</f>
        <v>700</v>
      </c>
      <c r="H243" s="133">
        <f>H244+H248</f>
        <v>700</v>
      </c>
    </row>
    <row r="244" spans="1:8" ht="33.75">
      <c r="A244" s="10" t="s">
        <v>668</v>
      </c>
      <c r="B244" s="10" t="s">
        <v>98</v>
      </c>
      <c r="C244" s="41" t="s">
        <v>592</v>
      </c>
      <c r="D244" s="18"/>
      <c r="E244" s="34" t="s">
        <v>541</v>
      </c>
      <c r="F244" s="133">
        <f t="shared" si="39"/>
        <v>700</v>
      </c>
      <c r="G244" s="133">
        <f t="shared" si="39"/>
        <v>700</v>
      </c>
      <c r="H244" s="133">
        <f t="shared" si="39"/>
        <v>700</v>
      </c>
    </row>
    <row r="245" spans="1:8" ht="22.5">
      <c r="A245" s="10" t="s">
        <v>668</v>
      </c>
      <c r="B245" s="10" t="s">
        <v>98</v>
      </c>
      <c r="C245" s="41" t="s">
        <v>515</v>
      </c>
      <c r="D245" s="18"/>
      <c r="E245" s="33" t="s">
        <v>500</v>
      </c>
      <c r="F245" s="133">
        <f t="shared" si="39"/>
        <v>700</v>
      </c>
      <c r="G245" s="133">
        <f t="shared" si="39"/>
        <v>700</v>
      </c>
      <c r="H245" s="133">
        <f t="shared" si="39"/>
        <v>700</v>
      </c>
    </row>
    <row r="246" spans="1:8" ht="22.5">
      <c r="A246" s="10" t="s">
        <v>668</v>
      </c>
      <c r="B246" s="10" t="s">
        <v>98</v>
      </c>
      <c r="C246" s="41" t="s">
        <v>516</v>
      </c>
      <c r="D246" s="18"/>
      <c r="E246" s="33" t="s">
        <v>464</v>
      </c>
      <c r="F246" s="133">
        <f t="shared" si="39"/>
        <v>700</v>
      </c>
      <c r="G246" s="133">
        <f t="shared" si="39"/>
        <v>700</v>
      </c>
      <c r="H246" s="133">
        <f t="shared" si="39"/>
        <v>700</v>
      </c>
    </row>
    <row r="247" spans="1:8" ht="22.5">
      <c r="A247" s="10" t="s">
        <v>668</v>
      </c>
      <c r="B247" s="10" t="s">
        <v>98</v>
      </c>
      <c r="C247" s="41" t="s">
        <v>516</v>
      </c>
      <c r="D247" s="18" t="s">
        <v>176</v>
      </c>
      <c r="E247" s="33" t="s">
        <v>616</v>
      </c>
      <c r="F247" s="133">
        <v>700</v>
      </c>
      <c r="G247" s="133">
        <v>700</v>
      </c>
      <c r="H247" s="133">
        <v>700</v>
      </c>
    </row>
    <row r="248" spans="1:8" ht="22.5">
      <c r="A248" s="10" t="s">
        <v>668</v>
      </c>
      <c r="B248" s="10" t="s">
        <v>98</v>
      </c>
      <c r="C248" s="41" t="s">
        <v>734</v>
      </c>
      <c r="D248" s="18"/>
      <c r="E248" s="33" t="s">
        <v>484</v>
      </c>
      <c r="F248" s="133">
        <f>F249</f>
        <v>1107.978</v>
      </c>
      <c r="G248" s="133">
        <f aca="true" t="shared" si="40" ref="G248:H250">G249</f>
        <v>0</v>
      </c>
      <c r="H248" s="133">
        <f t="shared" si="40"/>
        <v>0</v>
      </c>
    </row>
    <row r="249" spans="1:8" ht="12.75">
      <c r="A249" s="10" t="s">
        <v>668</v>
      </c>
      <c r="B249" s="10" t="s">
        <v>98</v>
      </c>
      <c r="C249" s="41" t="s">
        <v>735</v>
      </c>
      <c r="D249" s="18"/>
      <c r="E249" s="33" t="s">
        <v>736</v>
      </c>
      <c r="F249" s="133">
        <f>F250</f>
        <v>1107.978</v>
      </c>
      <c r="G249" s="133">
        <f t="shared" si="40"/>
        <v>0</v>
      </c>
      <c r="H249" s="133">
        <f t="shared" si="40"/>
        <v>0</v>
      </c>
    </row>
    <row r="250" spans="1:8" ht="33.75">
      <c r="A250" s="10" t="s">
        <v>668</v>
      </c>
      <c r="B250" s="10" t="s">
        <v>98</v>
      </c>
      <c r="C250" s="41" t="s">
        <v>737</v>
      </c>
      <c r="D250" s="18"/>
      <c r="E250" s="34" t="s">
        <v>716</v>
      </c>
      <c r="F250" s="133">
        <f>F251</f>
        <v>1107.978</v>
      </c>
      <c r="G250" s="133">
        <f t="shared" si="40"/>
        <v>0</v>
      </c>
      <c r="H250" s="133">
        <f t="shared" si="40"/>
        <v>0</v>
      </c>
    </row>
    <row r="251" spans="1:9" ht="22.5">
      <c r="A251" s="10" t="s">
        <v>668</v>
      </c>
      <c r="B251" s="10" t="s">
        <v>98</v>
      </c>
      <c r="C251" s="41" t="s">
        <v>737</v>
      </c>
      <c r="D251" s="18" t="s">
        <v>176</v>
      </c>
      <c r="E251" s="33" t="s">
        <v>616</v>
      </c>
      <c r="F251" s="133">
        <v>1107.978</v>
      </c>
      <c r="G251" s="133">
        <v>0</v>
      </c>
      <c r="H251" s="133">
        <v>0</v>
      </c>
      <c r="I251">
        <v>1107.978</v>
      </c>
    </row>
    <row r="252" spans="1:8" s="5" customFormat="1" ht="22.5">
      <c r="A252" s="17" t="s">
        <v>79</v>
      </c>
      <c r="B252" s="17"/>
      <c r="C252" s="39"/>
      <c r="D252" s="17"/>
      <c r="E252" s="35" t="s">
        <v>100</v>
      </c>
      <c r="F252" s="131">
        <f>F253+F296+F284</f>
        <v>8116</v>
      </c>
      <c r="G252" s="131">
        <f>G253+G296+G284</f>
        <v>7833.4</v>
      </c>
      <c r="H252" s="131">
        <f>H253+H296+H284</f>
        <v>7833.4</v>
      </c>
    </row>
    <row r="253" spans="1:8" s="5" customFormat="1" ht="12.75">
      <c r="A253" s="17" t="s">
        <v>79</v>
      </c>
      <c r="B253" s="17" t="s">
        <v>669</v>
      </c>
      <c r="C253" s="39"/>
      <c r="D253" s="17"/>
      <c r="E253" s="35" t="s">
        <v>676</v>
      </c>
      <c r="F253" s="131">
        <f aca="true" t="shared" si="41" ref="F253:H254">F254</f>
        <v>7002.6</v>
      </c>
      <c r="G253" s="131">
        <f t="shared" si="41"/>
        <v>6720</v>
      </c>
      <c r="H253" s="131">
        <f t="shared" si="41"/>
        <v>6720</v>
      </c>
    </row>
    <row r="254" spans="1:8" s="5" customFormat="1" ht="12.75">
      <c r="A254" s="17" t="s">
        <v>79</v>
      </c>
      <c r="B254" s="17" t="s">
        <v>81</v>
      </c>
      <c r="C254" s="39"/>
      <c r="D254" s="17"/>
      <c r="E254" s="32" t="s">
        <v>678</v>
      </c>
      <c r="F254" s="131">
        <f t="shared" si="41"/>
        <v>7002.6</v>
      </c>
      <c r="G254" s="131">
        <f t="shared" si="41"/>
        <v>6720</v>
      </c>
      <c r="H254" s="131">
        <f t="shared" si="41"/>
        <v>6720</v>
      </c>
    </row>
    <row r="255" spans="1:8" ht="22.5">
      <c r="A255" s="10" t="s">
        <v>79</v>
      </c>
      <c r="B255" s="10" t="s">
        <v>81</v>
      </c>
      <c r="C255" s="41" t="s">
        <v>474</v>
      </c>
      <c r="D255" s="10"/>
      <c r="E255" s="34" t="s">
        <v>45</v>
      </c>
      <c r="F255" s="133">
        <f>F256+F271</f>
        <v>7002.6</v>
      </c>
      <c r="G255" s="133">
        <f>G256+G271</f>
        <v>6720</v>
      </c>
      <c r="H255" s="133">
        <f>H256+H271</f>
        <v>6720</v>
      </c>
    </row>
    <row r="256" spans="1:8" ht="12.75">
      <c r="A256" s="10" t="s">
        <v>79</v>
      </c>
      <c r="B256" s="10" t="s">
        <v>81</v>
      </c>
      <c r="C256" s="41" t="s">
        <v>475</v>
      </c>
      <c r="D256" s="10"/>
      <c r="E256" s="46" t="s">
        <v>221</v>
      </c>
      <c r="F256" s="133">
        <f>F257</f>
        <v>3302.6</v>
      </c>
      <c r="G256" s="133">
        <f>G257</f>
        <v>3120</v>
      </c>
      <c r="H256" s="133">
        <f>H257</f>
        <v>3120</v>
      </c>
    </row>
    <row r="257" spans="1:8" ht="33.75">
      <c r="A257" s="10" t="s">
        <v>79</v>
      </c>
      <c r="B257" s="10" t="s">
        <v>81</v>
      </c>
      <c r="C257" s="41" t="s">
        <v>519</v>
      </c>
      <c r="D257" s="10"/>
      <c r="E257" s="34" t="s">
        <v>684</v>
      </c>
      <c r="F257" s="133">
        <f>F258+F267</f>
        <v>3302.6</v>
      </c>
      <c r="G257" s="133">
        <f>G258+G267</f>
        <v>3120</v>
      </c>
      <c r="H257" s="133">
        <f>H258+H267</f>
        <v>3120</v>
      </c>
    </row>
    <row r="258" spans="1:8" ht="12.75">
      <c r="A258" s="10" t="s">
        <v>79</v>
      </c>
      <c r="B258" s="10" t="s">
        <v>81</v>
      </c>
      <c r="C258" s="41" t="s">
        <v>340</v>
      </c>
      <c r="D258" s="10"/>
      <c r="E258" s="33" t="s">
        <v>472</v>
      </c>
      <c r="F258" s="133">
        <f>F259+F264</f>
        <v>3300</v>
      </c>
      <c r="G258" s="133">
        <f>G259+G264</f>
        <v>3120</v>
      </c>
      <c r="H258" s="133">
        <f>H259+H264</f>
        <v>3120</v>
      </c>
    </row>
    <row r="259" spans="1:8" ht="22.5">
      <c r="A259" s="10" t="s">
        <v>79</v>
      </c>
      <c r="B259" s="10" t="s">
        <v>81</v>
      </c>
      <c r="C259" s="41" t="s">
        <v>681</v>
      </c>
      <c r="D259" s="10"/>
      <c r="E259" s="34" t="s">
        <v>683</v>
      </c>
      <c r="F259" s="133">
        <f>F260</f>
        <v>3250</v>
      </c>
      <c r="G259" s="133">
        <f>G260</f>
        <v>3120</v>
      </c>
      <c r="H259" s="133">
        <f>H260</f>
        <v>3120</v>
      </c>
    </row>
    <row r="260" spans="1:8" ht="12.75">
      <c r="A260" s="10" t="s">
        <v>79</v>
      </c>
      <c r="B260" s="10" t="s">
        <v>81</v>
      </c>
      <c r="C260" s="41" t="s">
        <v>682</v>
      </c>
      <c r="D260" s="10"/>
      <c r="E260" s="34" t="s">
        <v>478</v>
      </c>
      <c r="F260" s="133">
        <f>F261+F262+F263</f>
        <v>3250</v>
      </c>
      <c r="G260" s="133">
        <f>G261+G262+G263</f>
        <v>3120</v>
      </c>
      <c r="H260" s="133">
        <f>H261+H262+H263</f>
        <v>3120</v>
      </c>
    </row>
    <row r="261" spans="1:8" ht="45">
      <c r="A261" s="10" t="s">
        <v>79</v>
      </c>
      <c r="B261" s="10" t="s">
        <v>81</v>
      </c>
      <c r="C261" s="41" t="s">
        <v>682</v>
      </c>
      <c r="D261" s="10" t="s">
        <v>108</v>
      </c>
      <c r="E261" s="34" t="s">
        <v>109</v>
      </c>
      <c r="F261" s="133">
        <v>2725</v>
      </c>
      <c r="G261" s="133">
        <v>2650</v>
      </c>
      <c r="H261" s="133">
        <v>2650</v>
      </c>
    </row>
    <row r="262" spans="1:8" ht="22.5">
      <c r="A262" s="10" t="s">
        <v>79</v>
      </c>
      <c r="B262" s="10" t="s">
        <v>81</v>
      </c>
      <c r="C262" s="41" t="s">
        <v>682</v>
      </c>
      <c r="D262" s="10" t="s">
        <v>110</v>
      </c>
      <c r="E262" s="34" t="s">
        <v>698</v>
      </c>
      <c r="F262" s="133">
        <v>505</v>
      </c>
      <c r="G262" s="133">
        <v>450</v>
      </c>
      <c r="H262" s="133">
        <v>450</v>
      </c>
    </row>
    <row r="263" spans="1:8" ht="12.75">
      <c r="A263" s="10" t="s">
        <v>79</v>
      </c>
      <c r="B263" s="10" t="s">
        <v>81</v>
      </c>
      <c r="C263" s="41" t="s">
        <v>682</v>
      </c>
      <c r="D263" s="10" t="s">
        <v>174</v>
      </c>
      <c r="E263" s="33" t="s">
        <v>175</v>
      </c>
      <c r="F263" s="133">
        <v>20</v>
      </c>
      <c r="G263" s="133">
        <v>20</v>
      </c>
      <c r="H263" s="133">
        <v>20</v>
      </c>
    </row>
    <row r="264" spans="1:8" ht="33.75">
      <c r="A264" s="10" t="s">
        <v>79</v>
      </c>
      <c r="B264" s="10" t="s">
        <v>81</v>
      </c>
      <c r="C264" s="41" t="s">
        <v>403</v>
      </c>
      <c r="D264" s="10"/>
      <c r="E264" s="34" t="s">
        <v>404</v>
      </c>
      <c r="F264" s="133">
        <f aca="true" t="shared" si="42" ref="F264:H265">F265</f>
        <v>50</v>
      </c>
      <c r="G264" s="133">
        <f t="shared" si="42"/>
        <v>0</v>
      </c>
      <c r="H264" s="133">
        <f t="shared" si="42"/>
        <v>0</v>
      </c>
    </row>
    <row r="265" spans="1:8" ht="12.75">
      <c r="A265" s="10" t="s">
        <v>79</v>
      </c>
      <c r="B265" s="10" t="s">
        <v>81</v>
      </c>
      <c r="C265" s="41" t="s">
        <v>405</v>
      </c>
      <c r="D265" s="10"/>
      <c r="E265" s="34" t="s">
        <v>478</v>
      </c>
      <c r="F265" s="133">
        <f t="shared" si="42"/>
        <v>50</v>
      </c>
      <c r="G265" s="133">
        <f t="shared" si="42"/>
        <v>0</v>
      </c>
      <c r="H265" s="133">
        <f t="shared" si="42"/>
        <v>0</v>
      </c>
    </row>
    <row r="266" spans="1:8" ht="22.5">
      <c r="A266" s="10" t="s">
        <v>79</v>
      </c>
      <c r="B266" s="10" t="s">
        <v>81</v>
      </c>
      <c r="C266" s="41" t="s">
        <v>405</v>
      </c>
      <c r="D266" s="10" t="s">
        <v>110</v>
      </c>
      <c r="E266" s="34" t="s">
        <v>698</v>
      </c>
      <c r="F266" s="133">
        <v>50</v>
      </c>
      <c r="G266" s="133"/>
      <c r="H266" s="133"/>
    </row>
    <row r="267" spans="1:8" ht="22.5">
      <c r="A267" s="10" t="s">
        <v>79</v>
      </c>
      <c r="B267" s="10" t="s">
        <v>81</v>
      </c>
      <c r="C267" s="41" t="s">
        <v>719</v>
      </c>
      <c r="D267" s="10"/>
      <c r="E267" s="33" t="s">
        <v>484</v>
      </c>
      <c r="F267" s="133">
        <f>F268</f>
        <v>2.6</v>
      </c>
      <c r="G267" s="133">
        <f aca="true" t="shared" si="43" ref="G267:H269">G268</f>
        <v>0</v>
      </c>
      <c r="H267" s="133">
        <f t="shared" si="43"/>
        <v>0</v>
      </c>
    </row>
    <row r="268" spans="1:8" ht="67.5">
      <c r="A268" s="10" t="s">
        <v>79</v>
      </c>
      <c r="B268" s="10" t="s">
        <v>81</v>
      </c>
      <c r="C268" s="41" t="s">
        <v>720</v>
      </c>
      <c r="D268" s="10"/>
      <c r="E268" s="33" t="s">
        <v>723</v>
      </c>
      <c r="F268" s="133">
        <f>F269</f>
        <v>2.6</v>
      </c>
      <c r="G268" s="133">
        <f t="shared" si="43"/>
        <v>0</v>
      </c>
      <c r="H268" s="133">
        <f t="shared" si="43"/>
        <v>0</v>
      </c>
    </row>
    <row r="269" spans="1:8" ht="22.5">
      <c r="A269" s="10" t="s">
        <v>79</v>
      </c>
      <c r="B269" s="10" t="s">
        <v>81</v>
      </c>
      <c r="C269" s="41" t="s">
        <v>721</v>
      </c>
      <c r="D269" s="10"/>
      <c r="E269" s="33" t="s">
        <v>722</v>
      </c>
      <c r="F269" s="133">
        <f>F270</f>
        <v>2.6</v>
      </c>
      <c r="G269" s="133">
        <f t="shared" si="43"/>
        <v>0</v>
      </c>
      <c r="H269" s="133">
        <f t="shared" si="43"/>
        <v>0</v>
      </c>
    </row>
    <row r="270" spans="1:9" ht="45">
      <c r="A270" s="10" t="s">
        <v>79</v>
      </c>
      <c r="B270" s="10" t="s">
        <v>81</v>
      </c>
      <c r="C270" s="41" t="s">
        <v>721</v>
      </c>
      <c r="D270" s="10" t="s">
        <v>108</v>
      </c>
      <c r="E270" s="34" t="s">
        <v>109</v>
      </c>
      <c r="F270" s="133">
        <v>2.6</v>
      </c>
      <c r="G270" s="133">
        <v>0</v>
      </c>
      <c r="H270" s="133">
        <v>0</v>
      </c>
      <c r="I270" s="160">
        <v>2.6</v>
      </c>
    </row>
    <row r="271" spans="1:8" ht="33.75">
      <c r="A271" s="10" t="s">
        <v>79</v>
      </c>
      <c r="B271" s="10" t="s">
        <v>81</v>
      </c>
      <c r="C271" s="41" t="s">
        <v>493</v>
      </c>
      <c r="D271" s="10"/>
      <c r="E271" s="45" t="s">
        <v>618</v>
      </c>
      <c r="F271" s="133">
        <f aca="true" t="shared" si="44" ref="F271:H272">F272</f>
        <v>3700</v>
      </c>
      <c r="G271" s="133">
        <f t="shared" si="44"/>
        <v>3600</v>
      </c>
      <c r="H271" s="133">
        <f t="shared" si="44"/>
        <v>3600</v>
      </c>
    </row>
    <row r="272" spans="1:8" ht="33.75">
      <c r="A272" s="10" t="s">
        <v>79</v>
      </c>
      <c r="B272" s="10" t="s">
        <v>81</v>
      </c>
      <c r="C272" s="41" t="s">
        <v>341</v>
      </c>
      <c r="D272" s="10"/>
      <c r="E272" s="33" t="s">
        <v>466</v>
      </c>
      <c r="F272" s="133">
        <f t="shared" si="44"/>
        <v>3700</v>
      </c>
      <c r="G272" s="133">
        <f t="shared" si="44"/>
        <v>3600</v>
      </c>
      <c r="H272" s="133">
        <f t="shared" si="44"/>
        <v>3600</v>
      </c>
    </row>
    <row r="273" spans="1:8" ht="12.75">
      <c r="A273" s="10" t="s">
        <v>79</v>
      </c>
      <c r="B273" s="10" t="s">
        <v>81</v>
      </c>
      <c r="C273" s="41" t="s">
        <v>342</v>
      </c>
      <c r="D273" s="10"/>
      <c r="E273" s="33" t="s">
        <v>472</v>
      </c>
      <c r="F273" s="133">
        <f>F274+F279</f>
        <v>3700</v>
      </c>
      <c r="G273" s="133">
        <f>G274+G279</f>
        <v>3600</v>
      </c>
      <c r="H273" s="133">
        <f>H274+H279</f>
        <v>3600</v>
      </c>
    </row>
    <row r="274" spans="1:8" ht="45">
      <c r="A274" s="10" t="s">
        <v>79</v>
      </c>
      <c r="B274" s="10" t="s">
        <v>81</v>
      </c>
      <c r="C274" s="41" t="s">
        <v>343</v>
      </c>
      <c r="D274" s="10"/>
      <c r="E274" s="33" t="s">
        <v>344</v>
      </c>
      <c r="F274" s="133">
        <f>F275</f>
        <v>3650</v>
      </c>
      <c r="G274" s="133">
        <f>G275</f>
        <v>3600</v>
      </c>
      <c r="H274" s="133">
        <f>H275</f>
        <v>3600</v>
      </c>
    </row>
    <row r="275" spans="1:8" ht="22.5">
      <c r="A275" s="10" t="s">
        <v>79</v>
      </c>
      <c r="B275" s="10" t="s">
        <v>81</v>
      </c>
      <c r="C275" s="41" t="s">
        <v>347</v>
      </c>
      <c r="D275" s="10"/>
      <c r="E275" s="33" t="s">
        <v>348</v>
      </c>
      <c r="F275" s="133">
        <f>F276+F277+F278</f>
        <v>3650</v>
      </c>
      <c r="G275" s="133">
        <f>G276+G277+G278</f>
        <v>3600</v>
      </c>
      <c r="H275" s="133">
        <f>H276+H277+H278</f>
        <v>3600</v>
      </c>
    </row>
    <row r="276" spans="1:8" ht="45">
      <c r="A276" s="10" t="s">
        <v>79</v>
      </c>
      <c r="B276" s="10" t="s">
        <v>81</v>
      </c>
      <c r="C276" s="41" t="s">
        <v>347</v>
      </c>
      <c r="D276" s="10" t="s">
        <v>108</v>
      </c>
      <c r="E276" s="34" t="s">
        <v>109</v>
      </c>
      <c r="F276" s="133">
        <v>1523</v>
      </c>
      <c r="G276" s="133">
        <v>1503</v>
      </c>
      <c r="H276" s="133">
        <v>1503</v>
      </c>
    </row>
    <row r="277" spans="1:8" ht="22.5">
      <c r="A277" s="10" t="s">
        <v>79</v>
      </c>
      <c r="B277" s="10" t="s">
        <v>81</v>
      </c>
      <c r="C277" s="41" t="s">
        <v>347</v>
      </c>
      <c r="D277" s="10" t="s">
        <v>110</v>
      </c>
      <c r="E277" s="34" t="s">
        <v>698</v>
      </c>
      <c r="F277" s="133">
        <v>2060</v>
      </c>
      <c r="G277" s="133">
        <v>2030</v>
      </c>
      <c r="H277" s="133">
        <v>2030</v>
      </c>
    </row>
    <row r="278" spans="1:8" ht="12.75">
      <c r="A278" s="10" t="s">
        <v>79</v>
      </c>
      <c r="B278" s="10" t="s">
        <v>81</v>
      </c>
      <c r="C278" s="41" t="s">
        <v>347</v>
      </c>
      <c r="D278" s="10" t="s">
        <v>174</v>
      </c>
      <c r="E278" s="33" t="s">
        <v>175</v>
      </c>
      <c r="F278" s="133">
        <v>67</v>
      </c>
      <c r="G278" s="133">
        <v>67</v>
      </c>
      <c r="H278" s="133">
        <v>67</v>
      </c>
    </row>
    <row r="279" spans="1:8" ht="56.25">
      <c r="A279" s="10" t="s">
        <v>79</v>
      </c>
      <c r="B279" s="18" t="s">
        <v>81</v>
      </c>
      <c r="C279" s="41" t="s">
        <v>356</v>
      </c>
      <c r="D279" s="10"/>
      <c r="E279" s="33" t="s">
        <v>350</v>
      </c>
      <c r="F279" s="133">
        <f>F280</f>
        <v>50</v>
      </c>
      <c r="G279" s="133">
        <f>G280</f>
        <v>0</v>
      </c>
      <c r="H279" s="133">
        <f>H280</f>
        <v>0</v>
      </c>
    </row>
    <row r="280" spans="1:8" ht="21" customHeight="1">
      <c r="A280" s="10" t="s">
        <v>79</v>
      </c>
      <c r="B280" s="18" t="s">
        <v>81</v>
      </c>
      <c r="C280" s="41" t="s">
        <v>349</v>
      </c>
      <c r="D280" s="10"/>
      <c r="E280" s="33" t="s">
        <v>348</v>
      </c>
      <c r="F280" s="133">
        <f>F281+F282+F283</f>
        <v>50</v>
      </c>
      <c r="G280" s="133">
        <f>G281+G282+G283</f>
        <v>0</v>
      </c>
      <c r="H280" s="133">
        <f>H281+H282+H283</f>
        <v>0</v>
      </c>
    </row>
    <row r="281" spans="1:8" ht="0.75" customHeight="1" hidden="1">
      <c r="A281" s="10" t="s">
        <v>79</v>
      </c>
      <c r="B281" s="18" t="s">
        <v>81</v>
      </c>
      <c r="C281" s="41" t="s">
        <v>349</v>
      </c>
      <c r="D281" s="10" t="s">
        <v>108</v>
      </c>
      <c r="E281" s="34" t="s">
        <v>109</v>
      </c>
      <c r="F281" s="133"/>
      <c r="G281" s="133"/>
      <c r="H281" s="133"/>
    </row>
    <row r="282" spans="1:8" ht="21.75" customHeight="1">
      <c r="A282" s="10" t="s">
        <v>79</v>
      </c>
      <c r="B282" s="18" t="s">
        <v>81</v>
      </c>
      <c r="C282" s="41" t="s">
        <v>349</v>
      </c>
      <c r="D282" s="10" t="s">
        <v>110</v>
      </c>
      <c r="E282" s="34" t="s">
        <v>698</v>
      </c>
      <c r="F282" s="133">
        <v>50</v>
      </c>
      <c r="G282" s="133"/>
      <c r="H282" s="133"/>
    </row>
    <row r="283" spans="1:8" ht="0.75" customHeight="1" hidden="1">
      <c r="A283" s="10" t="s">
        <v>79</v>
      </c>
      <c r="B283" s="18" t="s">
        <v>81</v>
      </c>
      <c r="C283" s="41" t="s">
        <v>349</v>
      </c>
      <c r="D283" s="10" t="s">
        <v>174</v>
      </c>
      <c r="E283" s="33" t="s">
        <v>175</v>
      </c>
      <c r="F283" s="133"/>
      <c r="G283" s="133"/>
      <c r="H283" s="133"/>
    </row>
    <row r="284" spans="1:8" s="8" customFormat="1" ht="22.5">
      <c r="A284" s="10" t="s">
        <v>79</v>
      </c>
      <c r="B284" s="18" t="s">
        <v>672</v>
      </c>
      <c r="C284" s="41" t="s">
        <v>521</v>
      </c>
      <c r="D284" s="10"/>
      <c r="E284" s="34" t="s">
        <v>626</v>
      </c>
      <c r="F284" s="133">
        <f>F285</f>
        <v>990</v>
      </c>
      <c r="G284" s="133">
        <f aca="true" t="shared" si="45" ref="G284:H286">G285</f>
        <v>990</v>
      </c>
      <c r="H284" s="133">
        <f t="shared" si="45"/>
        <v>990</v>
      </c>
    </row>
    <row r="285" spans="1:8" ht="22.5">
      <c r="A285" s="10" t="s">
        <v>79</v>
      </c>
      <c r="B285" s="10" t="s">
        <v>672</v>
      </c>
      <c r="C285" s="41" t="s">
        <v>522</v>
      </c>
      <c r="D285" s="10"/>
      <c r="E285" s="46" t="s">
        <v>641</v>
      </c>
      <c r="F285" s="133">
        <f>F286</f>
        <v>990</v>
      </c>
      <c r="G285" s="133">
        <f t="shared" si="45"/>
        <v>990</v>
      </c>
      <c r="H285" s="133">
        <f t="shared" si="45"/>
        <v>990</v>
      </c>
    </row>
    <row r="286" spans="1:8" ht="22.5">
      <c r="A286" s="10" t="s">
        <v>79</v>
      </c>
      <c r="B286" s="10" t="s">
        <v>672</v>
      </c>
      <c r="C286" s="41" t="s">
        <v>351</v>
      </c>
      <c r="D286" s="18"/>
      <c r="E286" s="33" t="s">
        <v>312</v>
      </c>
      <c r="F286" s="133">
        <f>F287</f>
        <v>990</v>
      </c>
      <c r="G286" s="133">
        <f t="shared" si="45"/>
        <v>990</v>
      </c>
      <c r="H286" s="133">
        <f t="shared" si="45"/>
        <v>990</v>
      </c>
    </row>
    <row r="287" spans="1:8" ht="12.75">
      <c r="A287" s="10" t="s">
        <v>79</v>
      </c>
      <c r="B287" s="10" t="s">
        <v>672</v>
      </c>
      <c r="C287" s="41" t="s">
        <v>352</v>
      </c>
      <c r="D287" s="10"/>
      <c r="E287" s="33" t="s">
        <v>472</v>
      </c>
      <c r="F287" s="133">
        <f>F288+F292</f>
        <v>990</v>
      </c>
      <c r="G287" s="133">
        <f>G288+G292</f>
        <v>990</v>
      </c>
      <c r="H287" s="133">
        <f>H288+H292</f>
        <v>990</v>
      </c>
    </row>
    <row r="288" spans="1:8" ht="12.75">
      <c r="A288" s="10" t="s">
        <v>79</v>
      </c>
      <c r="B288" s="18" t="s">
        <v>672</v>
      </c>
      <c r="C288" s="41" t="s">
        <v>353</v>
      </c>
      <c r="D288" s="10"/>
      <c r="E288" s="33" t="s">
        <v>354</v>
      </c>
      <c r="F288" s="133">
        <f>F289</f>
        <v>990</v>
      </c>
      <c r="G288" s="133">
        <f>G289</f>
        <v>990</v>
      </c>
      <c r="H288" s="133">
        <f>H289</f>
        <v>990</v>
      </c>
    </row>
    <row r="289" spans="1:8" ht="22.5">
      <c r="A289" s="10" t="s">
        <v>79</v>
      </c>
      <c r="B289" s="18" t="s">
        <v>672</v>
      </c>
      <c r="C289" s="41" t="s">
        <v>355</v>
      </c>
      <c r="D289" s="10"/>
      <c r="E289" s="33" t="s">
        <v>348</v>
      </c>
      <c r="F289" s="133">
        <f>F290+F291</f>
        <v>990</v>
      </c>
      <c r="G289" s="133">
        <f>G290+G291</f>
        <v>990</v>
      </c>
      <c r="H289" s="133">
        <f>H290+H291</f>
        <v>990</v>
      </c>
    </row>
    <row r="290" spans="1:8" ht="45">
      <c r="A290" s="10" t="s">
        <v>79</v>
      </c>
      <c r="B290" s="18" t="s">
        <v>672</v>
      </c>
      <c r="C290" s="41" t="s">
        <v>355</v>
      </c>
      <c r="D290" s="10" t="s">
        <v>108</v>
      </c>
      <c r="E290" s="34" t="s">
        <v>109</v>
      </c>
      <c r="F290" s="133">
        <v>706</v>
      </c>
      <c r="G290" s="133">
        <v>706</v>
      </c>
      <c r="H290" s="133">
        <v>706</v>
      </c>
    </row>
    <row r="291" spans="1:8" ht="21.75" customHeight="1">
      <c r="A291" s="10" t="s">
        <v>79</v>
      </c>
      <c r="B291" s="18" t="s">
        <v>672</v>
      </c>
      <c r="C291" s="41" t="s">
        <v>355</v>
      </c>
      <c r="D291" s="10" t="s">
        <v>110</v>
      </c>
      <c r="E291" s="34" t="s">
        <v>698</v>
      </c>
      <c r="F291" s="133">
        <v>284</v>
      </c>
      <c r="G291" s="133">
        <v>284</v>
      </c>
      <c r="H291" s="133">
        <v>284</v>
      </c>
    </row>
    <row r="292" spans="1:8" ht="0.75" customHeight="1" hidden="1">
      <c r="A292" s="10" t="s">
        <v>79</v>
      </c>
      <c r="B292" s="18" t="s">
        <v>672</v>
      </c>
      <c r="C292" s="41" t="s">
        <v>357</v>
      </c>
      <c r="D292" s="10"/>
      <c r="E292" s="33" t="s">
        <v>358</v>
      </c>
      <c r="F292" s="133">
        <f>F293</f>
        <v>0</v>
      </c>
      <c r="G292" s="133">
        <f>G293</f>
        <v>0</v>
      </c>
      <c r="H292" s="133">
        <f>H293</f>
        <v>0</v>
      </c>
    </row>
    <row r="293" spans="1:8" ht="22.5" hidden="1">
      <c r="A293" s="10" t="s">
        <v>79</v>
      </c>
      <c r="B293" s="18" t="s">
        <v>672</v>
      </c>
      <c r="C293" s="41" t="s">
        <v>359</v>
      </c>
      <c r="D293" s="10"/>
      <c r="E293" s="33" t="s">
        <v>348</v>
      </c>
      <c r="F293" s="133">
        <f>F294+F295</f>
        <v>0</v>
      </c>
      <c r="G293" s="133">
        <f>G294+G295</f>
        <v>0</v>
      </c>
      <c r="H293" s="133">
        <f>H294+H295</f>
        <v>0</v>
      </c>
    </row>
    <row r="294" spans="1:8" ht="45" hidden="1">
      <c r="A294" s="10" t="s">
        <v>79</v>
      </c>
      <c r="B294" s="18" t="s">
        <v>672</v>
      </c>
      <c r="C294" s="41" t="s">
        <v>359</v>
      </c>
      <c r="D294" s="10" t="s">
        <v>108</v>
      </c>
      <c r="E294" s="34" t="s">
        <v>109</v>
      </c>
      <c r="F294" s="133"/>
      <c r="G294" s="133"/>
      <c r="H294" s="133"/>
    </row>
    <row r="295" spans="1:8" ht="22.5" hidden="1">
      <c r="A295" s="10" t="s">
        <v>79</v>
      </c>
      <c r="B295" s="18" t="s">
        <v>672</v>
      </c>
      <c r="C295" s="41" t="s">
        <v>359</v>
      </c>
      <c r="D295" s="10" t="s">
        <v>110</v>
      </c>
      <c r="E295" s="34" t="s">
        <v>111</v>
      </c>
      <c r="F295" s="133"/>
      <c r="G295" s="133"/>
      <c r="H295" s="133"/>
    </row>
    <row r="296" spans="1:8" ht="12.75">
      <c r="A296" s="17" t="s">
        <v>79</v>
      </c>
      <c r="B296" s="17" t="s">
        <v>673</v>
      </c>
      <c r="C296" s="39"/>
      <c r="D296" s="17"/>
      <c r="E296" s="32" t="s">
        <v>73</v>
      </c>
      <c r="F296" s="131">
        <f>F297+F305</f>
        <v>123.4</v>
      </c>
      <c r="G296" s="131">
        <f>G297+G305</f>
        <v>123.4</v>
      </c>
      <c r="H296" s="131">
        <f>H297+H305</f>
        <v>123.4</v>
      </c>
    </row>
    <row r="297" spans="1:8" ht="12.75">
      <c r="A297" s="17" t="s">
        <v>79</v>
      </c>
      <c r="B297" s="17" t="s">
        <v>674</v>
      </c>
      <c r="C297" s="39"/>
      <c r="D297" s="17"/>
      <c r="E297" s="32" t="s">
        <v>3</v>
      </c>
      <c r="F297" s="131">
        <f aca="true" t="shared" si="46" ref="F297:H303">F298</f>
        <v>73.4</v>
      </c>
      <c r="G297" s="131">
        <f t="shared" si="46"/>
        <v>73.4</v>
      </c>
      <c r="H297" s="131">
        <f t="shared" si="46"/>
        <v>73.4</v>
      </c>
    </row>
    <row r="298" spans="1:8" s="9" customFormat="1" ht="12.75">
      <c r="A298" s="18" t="s">
        <v>79</v>
      </c>
      <c r="B298" s="42" t="s">
        <v>674</v>
      </c>
      <c r="C298" s="42" t="s">
        <v>563</v>
      </c>
      <c r="D298" s="18"/>
      <c r="E298" s="33" t="s">
        <v>47</v>
      </c>
      <c r="F298" s="133">
        <f t="shared" si="46"/>
        <v>73.4</v>
      </c>
      <c r="G298" s="133">
        <f t="shared" si="46"/>
        <v>73.4</v>
      </c>
      <c r="H298" s="133">
        <f t="shared" si="46"/>
        <v>73.4</v>
      </c>
    </row>
    <row r="299" spans="1:8" s="9" customFormat="1" ht="22.5">
      <c r="A299" s="10" t="s">
        <v>79</v>
      </c>
      <c r="B299" s="41" t="s">
        <v>674</v>
      </c>
      <c r="C299" s="41" t="s">
        <v>147</v>
      </c>
      <c r="D299" s="10"/>
      <c r="E299" s="46" t="s">
        <v>627</v>
      </c>
      <c r="F299" s="133">
        <f t="shared" si="46"/>
        <v>73.4</v>
      </c>
      <c r="G299" s="133">
        <f t="shared" si="46"/>
        <v>73.4</v>
      </c>
      <c r="H299" s="133">
        <f t="shared" si="46"/>
        <v>73.4</v>
      </c>
    </row>
    <row r="300" spans="1:8" s="9" customFormat="1" ht="22.5">
      <c r="A300" s="18" t="s">
        <v>79</v>
      </c>
      <c r="B300" s="42" t="s">
        <v>674</v>
      </c>
      <c r="C300" s="41" t="s">
        <v>148</v>
      </c>
      <c r="D300" s="10"/>
      <c r="E300" s="34" t="s">
        <v>149</v>
      </c>
      <c r="F300" s="133">
        <f t="shared" si="46"/>
        <v>73.4</v>
      </c>
      <c r="G300" s="133">
        <f t="shared" si="46"/>
        <v>73.4</v>
      </c>
      <c r="H300" s="133">
        <f t="shared" si="46"/>
        <v>73.4</v>
      </c>
    </row>
    <row r="301" spans="1:8" s="9" customFormat="1" ht="30" customHeight="1">
      <c r="A301" s="18" t="s">
        <v>79</v>
      </c>
      <c r="B301" s="42" t="s">
        <v>674</v>
      </c>
      <c r="C301" s="41" t="s">
        <v>150</v>
      </c>
      <c r="D301" s="10"/>
      <c r="E301" s="34" t="s">
        <v>484</v>
      </c>
      <c r="F301" s="133">
        <f t="shared" si="46"/>
        <v>73.4</v>
      </c>
      <c r="G301" s="133">
        <f t="shared" si="46"/>
        <v>73.4</v>
      </c>
      <c r="H301" s="133">
        <f t="shared" si="46"/>
        <v>73.4</v>
      </c>
    </row>
    <row r="302" spans="1:8" s="9" customFormat="1" ht="56.25" customHeight="1">
      <c r="A302" s="18" t="s">
        <v>79</v>
      </c>
      <c r="B302" s="42" t="s">
        <v>674</v>
      </c>
      <c r="C302" s="41" t="s">
        <v>151</v>
      </c>
      <c r="D302" s="10"/>
      <c r="E302" s="34" t="s">
        <v>152</v>
      </c>
      <c r="F302" s="133">
        <f t="shared" si="46"/>
        <v>73.4</v>
      </c>
      <c r="G302" s="133">
        <f t="shared" si="46"/>
        <v>73.4</v>
      </c>
      <c r="H302" s="133">
        <f t="shared" si="46"/>
        <v>73.4</v>
      </c>
    </row>
    <row r="303" spans="1:8" s="9" customFormat="1" ht="23.25" customHeight="1">
      <c r="A303" s="18" t="s">
        <v>79</v>
      </c>
      <c r="B303" s="42" t="s">
        <v>674</v>
      </c>
      <c r="C303" s="41" t="s">
        <v>153</v>
      </c>
      <c r="D303" s="10"/>
      <c r="E303" s="34" t="s">
        <v>485</v>
      </c>
      <c r="F303" s="133">
        <f t="shared" si="46"/>
        <v>73.4</v>
      </c>
      <c r="G303" s="133">
        <f t="shared" si="46"/>
        <v>73.4</v>
      </c>
      <c r="H303" s="133">
        <f t="shared" si="46"/>
        <v>73.4</v>
      </c>
    </row>
    <row r="304" spans="1:8" s="9" customFormat="1" ht="22.5">
      <c r="A304" s="10" t="s">
        <v>79</v>
      </c>
      <c r="B304" s="41" t="s">
        <v>674</v>
      </c>
      <c r="C304" s="41" t="s">
        <v>153</v>
      </c>
      <c r="D304" s="10" t="s">
        <v>110</v>
      </c>
      <c r="E304" s="34" t="s">
        <v>698</v>
      </c>
      <c r="F304" s="133">
        <v>73.4</v>
      </c>
      <c r="G304" s="133">
        <v>73.4</v>
      </c>
      <c r="H304" s="133">
        <v>73.4</v>
      </c>
    </row>
    <row r="305" spans="1:8" ht="12.75">
      <c r="A305" s="17" t="s">
        <v>79</v>
      </c>
      <c r="B305" s="17" t="s">
        <v>77</v>
      </c>
      <c r="C305" s="39"/>
      <c r="D305" s="17"/>
      <c r="E305" s="32" t="s">
        <v>5</v>
      </c>
      <c r="F305" s="131">
        <f aca="true" t="shared" si="47" ref="F305:H306">F306</f>
        <v>50</v>
      </c>
      <c r="G305" s="131">
        <f t="shared" si="47"/>
        <v>50</v>
      </c>
      <c r="H305" s="131">
        <f t="shared" si="47"/>
        <v>50</v>
      </c>
    </row>
    <row r="306" spans="1:8" ht="21.75" customHeight="1">
      <c r="A306" s="10" t="s">
        <v>79</v>
      </c>
      <c r="B306" s="10" t="s">
        <v>77</v>
      </c>
      <c r="C306" s="41" t="s">
        <v>360</v>
      </c>
      <c r="D306" s="10"/>
      <c r="E306" s="47" t="s">
        <v>624</v>
      </c>
      <c r="F306" s="133">
        <f t="shared" si="47"/>
        <v>50</v>
      </c>
      <c r="G306" s="133">
        <f t="shared" si="47"/>
        <v>50</v>
      </c>
      <c r="H306" s="133">
        <f t="shared" si="47"/>
        <v>50</v>
      </c>
    </row>
    <row r="307" spans="1:8" ht="12.75">
      <c r="A307" s="10" t="s">
        <v>79</v>
      </c>
      <c r="B307" s="10" t="s">
        <v>77</v>
      </c>
      <c r="C307" s="41" t="s">
        <v>361</v>
      </c>
      <c r="D307" s="10"/>
      <c r="E307" s="48" t="s">
        <v>225</v>
      </c>
      <c r="F307" s="133">
        <f>F308+F313</f>
        <v>50</v>
      </c>
      <c r="G307" s="133">
        <f>G308+G313</f>
        <v>50</v>
      </c>
      <c r="H307" s="133">
        <f>H308+H313</f>
        <v>50</v>
      </c>
    </row>
    <row r="308" spans="1:8" ht="22.5">
      <c r="A308" s="10" t="s">
        <v>79</v>
      </c>
      <c r="B308" s="10" t="s">
        <v>77</v>
      </c>
      <c r="C308" s="41" t="s">
        <v>362</v>
      </c>
      <c r="D308" s="10"/>
      <c r="E308" s="34" t="s">
        <v>440</v>
      </c>
      <c r="F308" s="133">
        <f>F309</f>
        <v>25</v>
      </c>
      <c r="G308" s="133">
        <f aca="true" t="shared" si="48" ref="G308:H311">G309</f>
        <v>25</v>
      </c>
      <c r="H308" s="133">
        <f t="shared" si="48"/>
        <v>25</v>
      </c>
    </row>
    <row r="309" spans="1:8" ht="12.75">
      <c r="A309" s="10" t="s">
        <v>79</v>
      </c>
      <c r="B309" s="10" t="s">
        <v>77</v>
      </c>
      <c r="C309" s="41" t="s">
        <v>363</v>
      </c>
      <c r="D309" s="10"/>
      <c r="E309" s="33" t="s">
        <v>472</v>
      </c>
      <c r="F309" s="133">
        <f>F310</f>
        <v>25</v>
      </c>
      <c r="G309" s="133">
        <f t="shared" si="48"/>
        <v>25</v>
      </c>
      <c r="H309" s="133">
        <f t="shared" si="48"/>
        <v>25</v>
      </c>
    </row>
    <row r="310" spans="1:8" ht="24.75" customHeight="1">
      <c r="A310" s="10" t="s">
        <v>79</v>
      </c>
      <c r="B310" s="10" t="s">
        <v>77</v>
      </c>
      <c r="C310" s="41" t="s">
        <v>364</v>
      </c>
      <c r="D310" s="10"/>
      <c r="E310" s="34" t="s">
        <v>603</v>
      </c>
      <c r="F310" s="133">
        <f>F311</f>
        <v>25</v>
      </c>
      <c r="G310" s="133">
        <f t="shared" si="48"/>
        <v>25</v>
      </c>
      <c r="H310" s="133">
        <f t="shared" si="48"/>
        <v>25</v>
      </c>
    </row>
    <row r="311" spans="1:8" ht="15" customHeight="1">
      <c r="A311" s="10" t="s">
        <v>79</v>
      </c>
      <c r="B311" s="10" t="s">
        <v>77</v>
      </c>
      <c r="C311" s="41" t="s">
        <v>365</v>
      </c>
      <c r="D311" s="10"/>
      <c r="E311" s="34" t="s">
        <v>366</v>
      </c>
      <c r="F311" s="133">
        <f>F312</f>
        <v>25</v>
      </c>
      <c r="G311" s="133">
        <f t="shared" si="48"/>
        <v>25</v>
      </c>
      <c r="H311" s="133">
        <f t="shared" si="48"/>
        <v>25</v>
      </c>
    </row>
    <row r="312" spans="1:8" ht="22.5">
      <c r="A312" s="10" t="s">
        <v>79</v>
      </c>
      <c r="B312" s="10" t="s">
        <v>77</v>
      </c>
      <c r="C312" s="41" t="s">
        <v>365</v>
      </c>
      <c r="D312" s="10" t="s">
        <v>110</v>
      </c>
      <c r="E312" s="34" t="s">
        <v>698</v>
      </c>
      <c r="F312" s="133">
        <v>25</v>
      </c>
      <c r="G312" s="133">
        <v>25</v>
      </c>
      <c r="H312" s="133">
        <v>25</v>
      </c>
    </row>
    <row r="313" spans="1:8" ht="22.5">
      <c r="A313" s="10" t="s">
        <v>79</v>
      </c>
      <c r="B313" s="10" t="s">
        <v>77</v>
      </c>
      <c r="C313" s="41" t="s">
        <v>367</v>
      </c>
      <c r="D313" s="10"/>
      <c r="E313" s="34" t="s">
        <v>441</v>
      </c>
      <c r="F313" s="133">
        <f>F314</f>
        <v>25</v>
      </c>
      <c r="G313" s="133">
        <f>G314</f>
        <v>25</v>
      </c>
      <c r="H313" s="133">
        <f>H314</f>
        <v>25</v>
      </c>
    </row>
    <row r="314" spans="1:8" ht="12.75">
      <c r="A314" s="10" t="s">
        <v>79</v>
      </c>
      <c r="B314" s="10" t="s">
        <v>77</v>
      </c>
      <c r="C314" s="41" t="s">
        <v>368</v>
      </c>
      <c r="D314" s="10"/>
      <c r="E314" s="33" t="s">
        <v>472</v>
      </c>
      <c r="F314" s="133">
        <f>F317</f>
        <v>25</v>
      </c>
      <c r="G314" s="133">
        <f>G317</f>
        <v>25</v>
      </c>
      <c r="H314" s="133">
        <f>H317</f>
        <v>25</v>
      </c>
    </row>
    <row r="315" spans="1:8" ht="22.5">
      <c r="A315" s="10" t="s">
        <v>79</v>
      </c>
      <c r="B315" s="10" t="s">
        <v>77</v>
      </c>
      <c r="C315" s="41" t="s">
        <v>369</v>
      </c>
      <c r="D315" s="10"/>
      <c r="E315" s="34" t="s">
        <v>307</v>
      </c>
      <c r="F315" s="133">
        <f aca="true" t="shared" si="49" ref="F315:H316">F316</f>
        <v>25</v>
      </c>
      <c r="G315" s="133">
        <f t="shared" si="49"/>
        <v>25</v>
      </c>
      <c r="H315" s="133">
        <f t="shared" si="49"/>
        <v>25</v>
      </c>
    </row>
    <row r="316" spans="1:8" ht="12.75">
      <c r="A316" s="10" t="s">
        <v>79</v>
      </c>
      <c r="B316" s="10" t="s">
        <v>77</v>
      </c>
      <c r="C316" s="41" t="s">
        <v>371</v>
      </c>
      <c r="D316" s="10"/>
      <c r="E316" s="34" t="s">
        <v>366</v>
      </c>
      <c r="F316" s="133">
        <f t="shared" si="49"/>
        <v>25</v>
      </c>
      <c r="G316" s="133">
        <f t="shared" si="49"/>
        <v>25</v>
      </c>
      <c r="H316" s="133">
        <f t="shared" si="49"/>
        <v>25</v>
      </c>
    </row>
    <row r="317" spans="1:8" ht="22.5">
      <c r="A317" s="10" t="s">
        <v>79</v>
      </c>
      <c r="B317" s="10" t="s">
        <v>77</v>
      </c>
      <c r="C317" s="41" t="s">
        <v>371</v>
      </c>
      <c r="D317" s="10" t="s">
        <v>110</v>
      </c>
      <c r="E317" s="34" t="s">
        <v>698</v>
      </c>
      <c r="F317" s="133">
        <v>25</v>
      </c>
      <c r="G317" s="133">
        <v>25</v>
      </c>
      <c r="H317" s="133">
        <v>25</v>
      </c>
    </row>
    <row r="318" spans="1:8" ht="22.5">
      <c r="A318" s="17" t="s">
        <v>103</v>
      </c>
      <c r="B318" s="17"/>
      <c r="C318" s="39"/>
      <c r="D318" s="17"/>
      <c r="E318" s="32" t="s">
        <v>104</v>
      </c>
      <c r="F318" s="131">
        <f aca="true" t="shared" si="50" ref="F318:H324">F319</f>
        <v>583</v>
      </c>
      <c r="G318" s="131">
        <f t="shared" si="50"/>
        <v>530</v>
      </c>
      <c r="H318" s="131">
        <f t="shared" si="50"/>
        <v>530</v>
      </c>
    </row>
    <row r="319" spans="1:8" ht="12.75">
      <c r="A319" s="17" t="s">
        <v>103</v>
      </c>
      <c r="B319" s="17" t="s">
        <v>669</v>
      </c>
      <c r="C319" s="39"/>
      <c r="D319" s="17"/>
      <c r="E319" s="35" t="s">
        <v>676</v>
      </c>
      <c r="F319" s="131">
        <f t="shared" si="50"/>
        <v>583</v>
      </c>
      <c r="G319" s="131">
        <f t="shared" si="50"/>
        <v>530</v>
      </c>
      <c r="H319" s="131">
        <f t="shared" si="50"/>
        <v>530</v>
      </c>
    </row>
    <row r="320" spans="1:8" s="5" customFormat="1" ht="33.75">
      <c r="A320" s="17" t="s">
        <v>103</v>
      </c>
      <c r="B320" s="17" t="s">
        <v>66</v>
      </c>
      <c r="C320" s="39"/>
      <c r="D320" s="17"/>
      <c r="E320" s="32" t="s">
        <v>80</v>
      </c>
      <c r="F320" s="131">
        <f t="shared" si="50"/>
        <v>583</v>
      </c>
      <c r="G320" s="131">
        <f t="shared" si="50"/>
        <v>530</v>
      </c>
      <c r="H320" s="131">
        <f t="shared" si="50"/>
        <v>530</v>
      </c>
    </row>
    <row r="321" spans="1:8" s="5" customFormat="1" ht="12.75">
      <c r="A321" s="10" t="s">
        <v>103</v>
      </c>
      <c r="B321" s="10" t="s">
        <v>66</v>
      </c>
      <c r="C321" s="41" t="s">
        <v>470</v>
      </c>
      <c r="D321" s="10"/>
      <c r="E321" s="33" t="s">
        <v>182</v>
      </c>
      <c r="F321" s="133">
        <f t="shared" si="50"/>
        <v>583</v>
      </c>
      <c r="G321" s="133">
        <f t="shared" si="50"/>
        <v>530</v>
      </c>
      <c r="H321" s="133">
        <f t="shared" si="50"/>
        <v>530</v>
      </c>
    </row>
    <row r="322" spans="1:8" s="5" customFormat="1" ht="12.75">
      <c r="A322" s="10" t="s">
        <v>103</v>
      </c>
      <c r="B322" s="10" t="s">
        <v>66</v>
      </c>
      <c r="C322" s="41" t="s">
        <v>469</v>
      </c>
      <c r="D322" s="10"/>
      <c r="E322" s="33" t="s">
        <v>221</v>
      </c>
      <c r="F322" s="133">
        <f t="shared" si="50"/>
        <v>583</v>
      </c>
      <c r="G322" s="133">
        <f t="shared" si="50"/>
        <v>530</v>
      </c>
      <c r="H322" s="133">
        <f t="shared" si="50"/>
        <v>530</v>
      </c>
    </row>
    <row r="323" spans="1:8" s="5" customFormat="1" ht="12.75">
      <c r="A323" s="10" t="s">
        <v>103</v>
      </c>
      <c r="B323" s="10" t="s">
        <v>66</v>
      </c>
      <c r="C323" s="41" t="s">
        <v>471</v>
      </c>
      <c r="D323" s="10"/>
      <c r="E323" s="33" t="s">
        <v>472</v>
      </c>
      <c r="F323" s="133">
        <f t="shared" si="50"/>
        <v>583</v>
      </c>
      <c r="G323" s="133">
        <f t="shared" si="50"/>
        <v>530</v>
      </c>
      <c r="H323" s="133">
        <f t="shared" si="50"/>
        <v>530</v>
      </c>
    </row>
    <row r="324" spans="1:8" s="5" customFormat="1" ht="22.5">
      <c r="A324" s="10" t="s">
        <v>103</v>
      </c>
      <c r="B324" s="10" t="s">
        <v>66</v>
      </c>
      <c r="C324" s="41" t="s">
        <v>372</v>
      </c>
      <c r="D324" s="10"/>
      <c r="E324" s="33" t="s">
        <v>617</v>
      </c>
      <c r="F324" s="133">
        <f t="shared" si="50"/>
        <v>583</v>
      </c>
      <c r="G324" s="133">
        <f t="shared" si="50"/>
        <v>530</v>
      </c>
      <c r="H324" s="133">
        <f t="shared" si="50"/>
        <v>530</v>
      </c>
    </row>
    <row r="325" spans="1:8" s="5" customFormat="1" ht="12.75">
      <c r="A325" s="10" t="s">
        <v>103</v>
      </c>
      <c r="B325" s="10" t="s">
        <v>66</v>
      </c>
      <c r="C325" s="41" t="s">
        <v>373</v>
      </c>
      <c r="D325" s="10"/>
      <c r="E325" s="33" t="s">
        <v>478</v>
      </c>
      <c r="F325" s="133">
        <f>F326+F327+F328</f>
        <v>583</v>
      </c>
      <c r="G325" s="133">
        <f>G326+G327+G328</f>
        <v>530</v>
      </c>
      <c r="H325" s="133">
        <f>H326+H327+H328</f>
        <v>530</v>
      </c>
    </row>
    <row r="326" spans="1:9" ht="45">
      <c r="A326" s="10" t="s">
        <v>103</v>
      </c>
      <c r="B326" s="10" t="s">
        <v>66</v>
      </c>
      <c r="C326" s="41" t="s">
        <v>373</v>
      </c>
      <c r="D326" s="10" t="s">
        <v>108</v>
      </c>
      <c r="E326" s="34" t="s">
        <v>109</v>
      </c>
      <c r="F326" s="133">
        <f>505.4+57</f>
        <v>562.4</v>
      </c>
      <c r="G326" s="133">
        <v>500</v>
      </c>
      <c r="H326" s="133">
        <v>500</v>
      </c>
      <c r="I326" s="160">
        <v>57</v>
      </c>
    </row>
    <row r="327" spans="1:9" ht="22.5">
      <c r="A327" s="10" t="s">
        <v>103</v>
      </c>
      <c r="B327" s="10" t="s">
        <v>66</v>
      </c>
      <c r="C327" s="41" t="s">
        <v>373</v>
      </c>
      <c r="D327" s="10" t="s">
        <v>110</v>
      </c>
      <c r="E327" s="34" t="s">
        <v>698</v>
      </c>
      <c r="F327" s="133">
        <f>43.6-25</f>
        <v>18.6</v>
      </c>
      <c r="G327" s="133">
        <v>29</v>
      </c>
      <c r="H327" s="133">
        <v>29</v>
      </c>
      <c r="I327">
        <v>-25</v>
      </c>
    </row>
    <row r="328" spans="1:9" ht="12.75">
      <c r="A328" s="10" t="s">
        <v>103</v>
      </c>
      <c r="B328" s="10" t="s">
        <v>66</v>
      </c>
      <c r="C328" s="41" t="s">
        <v>373</v>
      </c>
      <c r="D328" s="10" t="s">
        <v>174</v>
      </c>
      <c r="E328" s="33" t="s">
        <v>175</v>
      </c>
      <c r="F328" s="133">
        <f>1+1</f>
        <v>2</v>
      </c>
      <c r="G328" s="133">
        <v>1</v>
      </c>
      <c r="H328" s="133">
        <v>1</v>
      </c>
      <c r="I328" s="160">
        <v>1</v>
      </c>
    </row>
    <row r="329" spans="1:8" ht="22.5">
      <c r="A329" s="17" t="s">
        <v>19</v>
      </c>
      <c r="B329" s="10"/>
      <c r="C329" s="41"/>
      <c r="D329" s="10"/>
      <c r="E329" s="32" t="s">
        <v>601</v>
      </c>
      <c r="F329" s="131">
        <f aca="true" t="shared" si="51" ref="F329:H330">F330</f>
        <v>514.4</v>
      </c>
      <c r="G329" s="131">
        <f t="shared" si="51"/>
        <v>250</v>
      </c>
      <c r="H329" s="131">
        <f t="shared" si="51"/>
        <v>250</v>
      </c>
    </row>
    <row r="330" spans="1:8" ht="12.75">
      <c r="A330" s="17" t="s">
        <v>19</v>
      </c>
      <c r="B330" s="17" t="s">
        <v>669</v>
      </c>
      <c r="C330" s="39"/>
      <c r="D330" s="17"/>
      <c r="E330" s="32" t="s">
        <v>676</v>
      </c>
      <c r="F330" s="131">
        <f t="shared" si="51"/>
        <v>514.4</v>
      </c>
      <c r="G330" s="131">
        <f t="shared" si="51"/>
        <v>250</v>
      </c>
      <c r="H330" s="131">
        <f t="shared" si="51"/>
        <v>250</v>
      </c>
    </row>
    <row r="331" spans="1:8" ht="12.75">
      <c r="A331" s="17" t="s">
        <v>19</v>
      </c>
      <c r="B331" s="17" t="s">
        <v>81</v>
      </c>
      <c r="C331" s="39"/>
      <c r="D331" s="17"/>
      <c r="E331" s="32" t="s">
        <v>678</v>
      </c>
      <c r="F331" s="131">
        <f>F332+F365</f>
        <v>514.4</v>
      </c>
      <c r="G331" s="131">
        <f>G332+G365</f>
        <v>250</v>
      </c>
      <c r="H331" s="131">
        <f>H332+H365</f>
        <v>250</v>
      </c>
    </row>
    <row r="332" spans="1:8" s="8" customFormat="1" ht="33.75">
      <c r="A332" s="10" t="s">
        <v>19</v>
      </c>
      <c r="B332" s="10" t="s">
        <v>81</v>
      </c>
      <c r="C332" s="41" t="s">
        <v>374</v>
      </c>
      <c r="D332" s="10"/>
      <c r="E332" s="34" t="s">
        <v>51</v>
      </c>
      <c r="F332" s="133">
        <f>F333+F356</f>
        <v>468</v>
      </c>
      <c r="G332" s="133">
        <f>G333+G356</f>
        <v>250</v>
      </c>
      <c r="H332" s="133">
        <f>H333+H356</f>
        <v>250</v>
      </c>
    </row>
    <row r="333" spans="1:8" s="5" customFormat="1" ht="12.75">
      <c r="A333" s="10" t="s">
        <v>19</v>
      </c>
      <c r="B333" s="10" t="s">
        <v>81</v>
      </c>
      <c r="C333" s="41" t="s">
        <v>375</v>
      </c>
      <c r="D333" s="60"/>
      <c r="E333" s="46" t="s">
        <v>623</v>
      </c>
      <c r="F333" s="133">
        <f>F335+F345</f>
        <v>403</v>
      </c>
      <c r="G333" s="133">
        <f>G335+G345</f>
        <v>170</v>
      </c>
      <c r="H333" s="133">
        <f>H335+H345</f>
        <v>170</v>
      </c>
    </row>
    <row r="334" spans="1:8" ht="22.5">
      <c r="A334" s="20" t="s">
        <v>19</v>
      </c>
      <c r="B334" s="10" t="s">
        <v>81</v>
      </c>
      <c r="C334" s="41" t="s">
        <v>376</v>
      </c>
      <c r="D334" s="20"/>
      <c r="E334" s="34" t="s">
        <v>230</v>
      </c>
      <c r="F334" s="137">
        <f>F335</f>
        <v>176</v>
      </c>
      <c r="G334" s="137">
        <f>G335</f>
        <v>146</v>
      </c>
      <c r="H334" s="137">
        <f>H335</f>
        <v>146</v>
      </c>
    </row>
    <row r="335" spans="1:8" ht="12.75">
      <c r="A335" s="20" t="s">
        <v>19</v>
      </c>
      <c r="B335" s="10" t="s">
        <v>81</v>
      </c>
      <c r="C335" s="41" t="s">
        <v>377</v>
      </c>
      <c r="D335" s="20"/>
      <c r="E335" s="33" t="s">
        <v>472</v>
      </c>
      <c r="F335" s="137">
        <f>F336+F339+F342</f>
        <v>176</v>
      </c>
      <c r="G335" s="137">
        <f>G336+G339+G342</f>
        <v>146</v>
      </c>
      <c r="H335" s="137">
        <f>H336+H339+H342</f>
        <v>146</v>
      </c>
    </row>
    <row r="336" spans="1:8" s="4" customFormat="1" ht="33.75">
      <c r="A336" s="20" t="s">
        <v>19</v>
      </c>
      <c r="B336" s="10" t="s">
        <v>81</v>
      </c>
      <c r="C336" s="41" t="s">
        <v>378</v>
      </c>
      <c r="D336" s="20"/>
      <c r="E336" s="34" t="s">
        <v>231</v>
      </c>
      <c r="F336" s="137">
        <f aca="true" t="shared" si="52" ref="F336:H337">F337</f>
        <v>146</v>
      </c>
      <c r="G336" s="137">
        <f t="shared" si="52"/>
        <v>116</v>
      </c>
      <c r="H336" s="137">
        <f t="shared" si="52"/>
        <v>116</v>
      </c>
    </row>
    <row r="337" spans="1:8" s="4" customFormat="1" ht="12.75">
      <c r="A337" s="20" t="s">
        <v>19</v>
      </c>
      <c r="B337" s="10" t="s">
        <v>81</v>
      </c>
      <c r="C337" s="41" t="s">
        <v>379</v>
      </c>
      <c r="D337" s="20"/>
      <c r="E337" s="34" t="s">
        <v>366</v>
      </c>
      <c r="F337" s="137">
        <f t="shared" si="52"/>
        <v>146</v>
      </c>
      <c r="G337" s="137">
        <f t="shared" si="52"/>
        <v>116</v>
      </c>
      <c r="H337" s="137">
        <f t="shared" si="52"/>
        <v>116</v>
      </c>
    </row>
    <row r="338" spans="1:8" s="4" customFormat="1" ht="22.5">
      <c r="A338" s="10" t="s">
        <v>19</v>
      </c>
      <c r="B338" s="10" t="s">
        <v>81</v>
      </c>
      <c r="C338" s="41" t="s">
        <v>379</v>
      </c>
      <c r="D338" s="10" t="s">
        <v>110</v>
      </c>
      <c r="E338" s="34" t="s">
        <v>698</v>
      </c>
      <c r="F338" s="137">
        <v>146</v>
      </c>
      <c r="G338" s="137">
        <v>116</v>
      </c>
      <c r="H338" s="137">
        <v>116</v>
      </c>
    </row>
    <row r="339" spans="1:8" s="4" customFormat="1" ht="33.75">
      <c r="A339" s="20" t="s">
        <v>19</v>
      </c>
      <c r="B339" s="10" t="s">
        <v>81</v>
      </c>
      <c r="C339" s="41" t="s">
        <v>380</v>
      </c>
      <c r="D339" s="20"/>
      <c r="E339" s="33" t="s">
        <v>232</v>
      </c>
      <c r="F339" s="137">
        <f aca="true" t="shared" si="53" ref="F339:H340">F340</f>
        <v>20</v>
      </c>
      <c r="G339" s="137">
        <f t="shared" si="53"/>
        <v>20</v>
      </c>
      <c r="H339" s="137">
        <f t="shared" si="53"/>
        <v>20</v>
      </c>
    </row>
    <row r="340" spans="1:8" s="4" customFormat="1" ht="12.75">
      <c r="A340" s="20" t="s">
        <v>19</v>
      </c>
      <c r="B340" s="10" t="s">
        <v>81</v>
      </c>
      <c r="C340" s="41" t="s">
        <v>381</v>
      </c>
      <c r="D340" s="20"/>
      <c r="E340" s="34" t="s">
        <v>366</v>
      </c>
      <c r="F340" s="137">
        <f t="shared" si="53"/>
        <v>20</v>
      </c>
      <c r="G340" s="137">
        <f t="shared" si="53"/>
        <v>20</v>
      </c>
      <c r="H340" s="137">
        <f t="shared" si="53"/>
        <v>20</v>
      </c>
    </row>
    <row r="341" spans="1:8" s="4" customFormat="1" ht="22.5">
      <c r="A341" s="10" t="s">
        <v>19</v>
      </c>
      <c r="B341" s="10" t="s">
        <v>81</v>
      </c>
      <c r="C341" s="41" t="s">
        <v>381</v>
      </c>
      <c r="D341" s="10" t="s">
        <v>110</v>
      </c>
      <c r="E341" s="34" t="s">
        <v>698</v>
      </c>
      <c r="F341" s="137">
        <v>20</v>
      </c>
      <c r="G341" s="137">
        <v>20</v>
      </c>
      <c r="H341" s="137">
        <v>20</v>
      </c>
    </row>
    <row r="342" spans="1:8" s="4" customFormat="1" ht="33.75">
      <c r="A342" s="10" t="s">
        <v>19</v>
      </c>
      <c r="B342" s="10" t="s">
        <v>81</v>
      </c>
      <c r="C342" s="41" t="s">
        <v>447</v>
      </c>
      <c r="D342" s="10"/>
      <c r="E342" s="33" t="s">
        <v>448</v>
      </c>
      <c r="F342" s="137">
        <f aca="true" t="shared" si="54" ref="F342:H343">F343</f>
        <v>10</v>
      </c>
      <c r="G342" s="137">
        <f t="shared" si="54"/>
        <v>10</v>
      </c>
      <c r="H342" s="137">
        <f t="shared" si="54"/>
        <v>10</v>
      </c>
    </row>
    <row r="343" spans="1:8" s="4" customFormat="1" ht="12.75">
      <c r="A343" s="10" t="s">
        <v>19</v>
      </c>
      <c r="B343" s="10" t="s">
        <v>81</v>
      </c>
      <c r="C343" s="41" t="s">
        <v>449</v>
      </c>
      <c r="D343" s="10"/>
      <c r="E343" s="34" t="s">
        <v>366</v>
      </c>
      <c r="F343" s="137">
        <f t="shared" si="54"/>
        <v>10</v>
      </c>
      <c r="G343" s="137">
        <f t="shared" si="54"/>
        <v>10</v>
      </c>
      <c r="H343" s="137">
        <f t="shared" si="54"/>
        <v>10</v>
      </c>
    </row>
    <row r="344" spans="1:8" s="4" customFormat="1" ht="22.5">
      <c r="A344" s="10" t="s">
        <v>19</v>
      </c>
      <c r="B344" s="10" t="s">
        <v>81</v>
      </c>
      <c r="C344" s="41" t="s">
        <v>449</v>
      </c>
      <c r="D344" s="10" t="s">
        <v>110</v>
      </c>
      <c r="E344" s="34" t="s">
        <v>698</v>
      </c>
      <c r="F344" s="137">
        <v>10</v>
      </c>
      <c r="G344" s="137">
        <v>10</v>
      </c>
      <c r="H344" s="137">
        <v>10</v>
      </c>
    </row>
    <row r="345" spans="1:8" s="4" customFormat="1" ht="12.75">
      <c r="A345" s="20" t="s">
        <v>19</v>
      </c>
      <c r="B345" s="10" t="s">
        <v>81</v>
      </c>
      <c r="C345" s="41" t="s">
        <v>382</v>
      </c>
      <c r="D345" s="20"/>
      <c r="E345" s="33" t="s">
        <v>233</v>
      </c>
      <c r="F345" s="137">
        <f>F346</f>
        <v>227</v>
      </c>
      <c r="G345" s="137">
        <f aca="true" t="shared" si="55" ref="G345:H348">G346</f>
        <v>24</v>
      </c>
      <c r="H345" s="137">
        <f t="shared" si="55"/>
        <v>24</v>
      </c>
    </row>
    <row r="346" spans="1:8" s="4" customFormat="1" ht="12.75">
      <c r="A346" s="20" t="s">
        <v>19</v>
      </c>
      <c r="B346" s="10" t="s">
        <v>81</v>
      </c>
      <c r="C346" s="41" t="s">
        <v>383</v>
      </c>
      <c r="D346" s="20"/>
      <c r="E346" s="33" t="s">
        <v>472</v>
      </c>
      <c r="F346" s="137">
        <f>F347+F350+F353</f>
        <v>227</v>
      </c>
      <c r="G346" s="137">
        <f>G347+G350+G353</f>
        <v>24</v>
      </c>
      <c r="H346" s="137">
        <f>H347+H350+H353</f>
        <v>24</v>
      </c>
    </row>
    <row r="347" spans="1:8" s="4" customFormat="1" ht="56.25">
      <c r="A347" s="20" t="s">
        <v>19</v>
      </c>
      <c r="B347" s="10" t="s">
        <v>81</v>
      </c>
      <c r="C347" s="41" t="s">
        <v>384</v>
      </c>
      <c r="D347" s="20"/>
      <c r="E347" s="33" t="s">
        <v>234</v>
      </c>
      <c r="F347" s="137">
        <f>F348</f>
        <v>59</v>
      </c>
      <c r="G347" s="137">
        <f t="shared" si="55"/>
        <v>24</v>
      </c>
      <c r="H347" s="137">
        <f t="shared" si="55"/>
        <v>24</v>
      </c>
    </row>
    <row r="348" spans="1:8" s="4" customFormat="1" ht="12.75">
      <c r="A348" s="20" t="s">
        <v>19</v>
      </c>
      <c r="B348" s="10" t="s">
        <v>81</v>
      </c>
      <c r="C348" s="41" t="s">
        <v>385</v>
      </c>
      <c r="D348" s="20"/>
      <c r="E348" s="34" t="s">
        <v>366</v>
      </c>
      <c r="F348" s="137">
        <f>F349</f>
        <v>59</v>
      </c>
      <c r="G348" s="137">
        <f t="shared" si="55"/>
        <v>24</v>
      </c>
      <c r="H348" s="137">
        <f t="shared" si="55"/>
        <v>24</v>
      </c>
    </row>
    <row r="349" spans="1:9" s="4" customFormat="1" ht="22.5">
      <c r="A349" s="10" t="s">
        <v>19</v>
      </c>
      <c r="B349" s="10" t="s">
        <v>81</v>
      </c>
      <c r="C349" s="41" t="s">
        <v>385</v>
      </c>
      <c r="D349" s="10" t="s">
        <v>110</v>
      </c>
      <c r="E349" s="34" t="s">
        <v>698</v>
      </c>
      <c r="F349" s="137">
        <f>24+35</f>
        <v>59</v>
      </c>
      <c r="G349" s="137">
        <v>24</v>
      </c>
      <c r="H349" s="137">
        <v>24</v>
      </c>
      <c r="I349" s="4">
        <v>35</v>
      </c>
    </row>
    <row r="350" spans="1:8" s="4" customFormat="1" ht="33.75">
      <c r="A350" s="10" t="s">
        <v>19</v>
      </c>
      <c r="B350" s="10" t="s">
        <v>81</v>
      </c>
      <c r="C350" s="41" t="s">
        <v>746</v>
      </c>
      <c r="D350" s="10"/>
      <c r="E350" s="34" t="s">
        <v>748</v>
      </c>
      <c r="F350" s="137">
        <f aca="true" t="shared" si="56" ref="F350:H351">F351</f>
        <v>61</v>
      </c>
      <c r="G350" s="137">
        <f t="shared" si="56"/>
        <v>0</v>
      </c>
      <c r="H350" s="137">
        <f t="shared" si="56"/>
        <v>0</v>
      </c>
    </row>
    <row r="351" spans="1:8" s="4" customFormat="1" ht="12.75">
      <c r="A351" s="10" t="s">
        <v>19</v>
      </c>
      <c r="B351" s="10" t="s">
        <v>81</v>
      </c>
      <c r="C351" s="41" t="s">
        <v>747</v>
      </c>
      <c r="D351" s="10"/>
      <c r="E351" s="34" t="s">
        <v>366</v>
      </c>
      <c r="F351" s="137">
        <f t="shared" si="56"/>
        <v>61</v>
      </c>
      <c r="G351" s="137">
        <f t="shared" si="56"/>
        <v>0</v>
      </c>
      <c r="H351" s="137">
        <f t="shared" si="56"/>
        <v>0</v>
      </c>
    </row>
    <row r="352" spans="1:9" s="4" customFormat="1" ht="22.5">
      <c r="A352" s="10" t="s">
        <v>19</v>
      </c>
      <c r="B352" s="10" t="s">
        <v>81</v>
      </c>
      <c r="C352" s="41" t="s">
        <v>747</v>
      </c>
      <c r="D352" s="10" t="s">
        <v>110</v>
      </c>
      <c r="E352" s="34" t="s">
        <v>698</v>
      </c>
      <c r="F352" s="137">
        <v>61</v>
      </c>
      <c r="G352" s="137"/>
      <c r="H352" s="137"/>
      <c r="I352" s="4">
        <v>61</v>
      </c>
    </row>
    <row r="353" spans="1:8" s="4" customFormat="1" ht="45">
      <c r="A353" s="10" t="s">
        <v>19</v>
      </c>
      <c r="B353" s="10" t="s">
        <v>81</v>
      </c>
      <c r="C353" s="41" t="s">
        <v>749</v>
      </c>
      <c r="D353" s="10"/>
      <c r="E353" s="34" t="s">
        <v>751</v>
      </c>
      <c r="F353" s="137">
        <f aca="true" t="shared" si="57" ref="F353:H354">F354</f>
        <v>107</v>
      </c>
      <c r="G353" s="137">
        <f t="shared" si="57"/>
        <v>0</v>
      </c>
      <c r="H353" s="137">
        <f t="shared" si="57"/>
        <v>0</v>
      </c>
    </row>
    <row r="354" spans="1:8" s="4" customFormat="1" ht="12.75">
      <c r="A354" s="10" t="s">
        <v>19</v>
      </c>
      <c r="B354" s="10" t="s">
        <v>81</v>
      </c>
      <c r="C354" s="41" t="s">
        <v>750</v>
      </c>
      <c r="D354" s="10"/>
      <c r="E354" s="34" t="s">
        <v>366</v>
      </c>
      <c r="F354" s="137">
        <f t="shared" si="57"/>
        <v>107</v>
      </c>
      <c r="G354" s="137">
        <f t="shared" si="57"/>
        <v>0</v>
      </c>
      <c r="H354" s="137">
        <f t="shared" si="57"/>
        <v>0</v>
      </c>
    </row>
    <row r="355" spans="1:9" s="4" customFormat="1" ht="22.5">
      <c r="A355" s="10" t="s">
        <v>19</v>
      </c>
      <c r="B355" s="10" t="s">
        <v>81</v>
      </c>
      <c r="C355" s="41" t="s">
        <v>750</v>
      </c>
      <c r="D355" s="10" t="s">
        <v>110</v>
      </c>
      <c r="E355" s="34" t="s">
        <v>698</v>
      </c>
      <c r="F355" s="137">
        <v>107</v>
      </c>
      <c r="G355" s="137"/>
      <c r="H355" s="137"/>
      <c r="I355" s="4">
        <v>107</v>
      </c>
    </row>
    <row r="356" spans="1:8" s="4" customFormat="1" ht="12.75">
      <c r="A356" s="10" t="s">
        <v>19</v>
      </c>
      <c r="B356" s="10" t="s">
        <v>81</v>
      </c>
      <c r="C356" s="41" t="s">
        <v>386</v>
      </c>
      <c r="D356" s="31"/>
      <c r="E356" s="46" t="s">
        <v>235</v>
      </c>
      <c r="F356" s="137">
        <f aca="true" t="shared" si="58" ref="F356:H357">F357</f>
        <v>65</v>
      </c>
      <c r="G356" s="137">
        <f t="shared" si="58"/>
        <v>80</v>
      </c>
      <c r="H356" s="137">
        <f t="shared" si="58"/>
        <v>80</v>
      </c>
    </row>
    <row r="357" spans="1:8" s="4" customFormat="1" ht="33.75">
      <c r="A357" s="10" t="s">
        <v>19</v>
      </c>
      <c r="B357" s="10" t="s">
        <v>81</v>
      </c>
      <c r="C357" s="41" t="s">
        <v>387</v>
      </c>
      <c r="D357" s="20"/>
      <c r="E357" s="34" t="s">
        <v>236</v>
      </c>
      <c r="F357" s="137">
        <f t="shared" si="58"/>
        <v>65</v>
      </c>
      <c r="G357" s="137">
        <f t="shared" si="58"/>
        <v>80</v>
      </c>
      <c r="H357" s="137">
        <f t="shared" si="58"/>
        <v>80</v>
      </c>
    </row>
    <row r="358" spans="1:8" s="4" customFormat="1" ht="12.75">
      <c r="A358" s="10" t="s">
        <v>19</v>
      </c>
      <c r="B358" s="10" t="s">
        <v>81</v>
      </c>
      <c r="C358" s="41" t="s">
        <v>388</v>
      </c>
      <c r="D358" s="20"/>
      <c r="E358" s="33" t="s">
        <v>472</v>
      </c>
      <c r="F358" s="137">
        <f>F359+F362</f>
        <v>65</v>
      </c>
      <c r="G358" s="137">
        <f>G359+G362</f>
        <v>80</v>
      </c>
      <c r="H358" s="137">
        <f>H359+H362</f>
        <v>80</v>
      </c>
    </row>
    <row r="359" spans="1:8" s="4" customFormat="1" ht="22.5">
      <c r="A359" s="10" t="s">
        <v>19</v>
      </c>
      <c r="B359" s="10" t="s">
        <v>81</v>
      </c>
      <c r="C359" s="41" t="s">
        <v>389</v>
      </c>
      <c r="D359" s="20"/>
      <c r="E359" s="34" t="s">
        <v>304</v>
      </c>
      <c r="F359" s="137">
        <f aca="true" t="shared" si="59" ref="F359:H360">F360</f>
        <v>55</v>
      </c>
      <c r="G359" s="137">
        <f t="shared" si="59"/>
        <v>70</v>
      </c>
      <c r="H359" s="137">
        <f t="shared" si="59"/>
        <v>70</v>
      </c>
    </row>
    <row r="360" spans="1:8" s="4" customFormat="1" ht="12.75">
      <c r="A360" s="10" t="s">
        <v>19</v>
      </c>
      <c r="B360" s="10" t="s">
        <v>81</v>
      </c>
      <c r="C360" s="41" t="s">
        <v>390</v>
      </c>
      <c r="D360" s="20"/>
      <c r="E360" s="34" t="s">
        <v>366</v>
      </c>
      <c r="F360" s="137">
        <f t="shared" si="59"/>
        <v>55</v>
      </c>
      <c r="G360" s="137">
        <f t="shared" si="59"/>
        <v>70</v>
      </c>
      <c r="H360" s="137">
        <f t="shared" si="59"/>
        <v>70</v>
      </c>
    </row>
    <row r="361" spans="1:9" s="4" customFormat="1" ht="22.5">
      <c r="A361" s="10" t="s">
        <v>19</v>
      </c>
      <c r="B361" s="10" t="s">
        <v>81</v>
      </c>
      <c r="C361" s="41" t="s">
        <v>390</v>
      </c>
      <c r="D361" s="10" t="s">
        <v>110</v>
      </c>
      <c r="E361" s="34" t="s">
        <v>698</v>
      </c>
      <c r="F361" s="137">
        <f>90-35</f>
        <v>55</v>
      </c>
      <c r="G361" s="137">
        <v>70</v>
      </c>
      <c r="H361" s="137">
        <v>70</v>
      </c>
      <c r="I361" s="4">
        <v>-35</v>
      </c>
    </row>
    <row r="362" spans="1:8" s="4" customFormat="1" ht="33.75">
      <c r="A362" s="10" t="s">
        <v>19</v>
      </c>
      <c r="B362" s="10" t="s">
        <v>81</v>
      </c>
      <c r="C362" s="41" t="s">
        <v>391</v>
      </c>
      <c r="D362" s="20"/>
      <c r="E362" s="34" t="s">
        <v>638</v>
      </c>
      <c r="F362" s="137">
        <f aca="true" t="shared" si="60" ref="F362:H363">F363</f>
        <v>10</v>
      </c>
      <c r="G362" s="137">
        <f t="shared" si="60"/>
        <v>10</v>
      </c>
      <c r="H362" s="137">
        <f t="shared" si="60"/>
        <v>10</v>
      </c>
    </row>
    <row r="363" spans="1:8" s="4" customFormat="1" ht="12.75">
      <c r="A363" s="10" t="s">
        <v>19</v>
      </c>
      <c r="B363" s="10" t="s">
        <v>81</v>
      </c>
      <c r="C363" s="41" t="s">
        <v>392</v>
      </c>
      <c r="D363" s="20"/>
      <c r="E363" s="34" t="s">
        <v>366</v>
      </c>
      <c r="F363" s="137">
        <f t="shared" si="60"/>
        <v>10</v>
      </c>
      <c r="G363" s="137">
        <f t="shared" si="60"/>
        <v>10</v>
      </c>
      <c r="H363" s="137">
        <f t="shared" si="60"/>
        <v>10</v>
      </c>
    </row>
    <row r="364" spans="1:8" s="4" customFormat="1" ht="22.5">
      <c r="A364" s="10" t="s">
        <v>19</v>
      </c>
      <c r="B364" s="10" t="s">
        <v>81</v>
      </c>
      <c r="C364" s="41" t="s">
        <v>392</v>
      </c>
      <c r="D364" s="10" t="s">
        <v>110</v>
      </c>
      <c r="E364" s="34" t="s">
        <v>698</v>
      </c>
      <c r="F364" s="137">
        <v>10</v>
      </c>
      <c r="G364" s="137">
        <v>10</v>
      </c>
      <c r="H364" s="137">
        <v>10</v>
      </c>
    </row>
    <row r="365" spans="1:8" s="4" customFormat="1" ht="12.75">
      <c r="A365" s="10" t="s">
        <v>19</v>
      </c>
      <c r="B365" s="10" t="s">
        <v>81</v>
      </c>
      <c r="C365" s="41" t="s">
        <v>470</v>
      </c>
      <c r="D365" s="59"/>
      <c r="E365" s="33" t="s">
        <v>182</v>
      </c>
      <c r="F365" s="137">
        <f aca="true" t="shared" si="61" ref="F365:H369">F366</f>
        <v>46.4</v>
      </c>
      <c r="G365" s="137">
        <f t="shared" si="61"/>
        <v>0</v>
      </c>
      <c r="H365" s="137">
        <f t="shared" si="61"/>
        <v>0</v>
      </c>
    </row>
    <row r="366" spans="1:8" s="4" customFormat="1" ht="12.75">
      <c r="A366" s="10" t="s">
        <v>19</v>
      </c>
      <c r="B366" s="10" t="s">
        <v>81</v>
      </c>
      <c r="C366" s="42" t="s">
        <v>491</v>
      </c>
      <c r="D366" s="59"/>
      <c r="E366" s="34" t="s">
        <v>72</v>
      </c>
      <c r="F366" s="137">
        <f t="shared" si="61"/>
        <v>46.4</v>
      </c>
      <c r="G366" s="137">
        <f t="shared" si="61"/>
        <v>0</v>
      </c>
      <c r="H366" s="137">
        <f t="shared" si="61"/>
        <v>0</v>
      </c>
    </row>
    <row r="367" spans="1:8" s="4" customFormat="1" ht="12.75">
      <c r="A367" s="10" t="s">
        <v>19</v>
      </c>
      <c r="B367" s="10" t="s">
        <v>81</v>
      </c>
      <c r="C367" s="41" t="s">
        <v>492</v>
      </c>
      <c r="D367" s="10"/>
      <c r="E367" s="33" t="s">
        <v>472</v>
      </c>
      <c r="F367" s="137">
        <f t="shared" si="61"/>
        <v>46.4</v>
      </c>
      <c r="G367" s="137">
        <f t="shared" si="61"/>
        <v>0</v>
      </c>
      <c r="H367" s="137">
        <f t="shared" si="61"/>
        <v>0</v>
      </c>
    </row>
    <row r="368" spans="1:8" s="4" customFormat="1" ht="12.75">
      <c r="A368" s="10" t="s">
        <v>19</v>
      </c>
      <c r="B368" s="10" t="s">
        <v>81</v>
      </c>
      <c r="C368" s="41" t="s">
        <v>137</v>
      </c>
      <c r="D368" s="10"/>
      <c r="E368" s="34" t="s">
        <v>138</v>
      </c>
      <c r="F368" s="137">
        <f t="shared" si="61"/>
        <v>46.4</v>
      </c>
      <c r="G368" s="137">
        <f t="shared" si="61"/>
        <v>0</v>
      </c>
      <c r="H368" s="137">
        <f t="shared" si="61"/>
        <v>0</v>
      </c>
    </row>
    <row r="369" spans="1:8" s="4" customFormat="1" ht="12.75">
      <c r="A369" s="10" t="s">
        <v>19</v>
      </c>
      <c r="B369" s="10" t="s">
        <v>81</v>
      </c>
      <c r="C369" s="41" t="s">
        <v>139</v>
      </c>
      <c r="D369" s="10"/>
      <c r="E369" s="33" t="s">
        <v>677</v>
      </c>
      <c r="F369" s="137">
        <f t="shared" si="61"/>
        <v>46.4</v>
      </c>
      <c r="G369" s="137">
        <f t="shared" si="61"/>
        <v>0</v>
      </c>
      <c r="H369" s="137">
        <f t="shared" si="61"/>
        <v>0</v>
      </c>
    </row>
    <row r="370" spans="1:9" s="4" customFormat="1" ht="22.5">
      <c r="A370" s="10" t="s">
        <v>19</v>
      </c>
      <c r="B370" s="10" t="s">
        <v>81</v>
      </c>
      <c r="C370" s="41" t="s">
        <v>139</v>
      </c>
      <c r="D370" s="10" t="s">
        <v>110</v>
      </c>
      <c r="E370" s="34" t="s">
        <v>698</v>
      </c>
      <c r="F370" s="137">
        <v>46.4</v>
      </c>
      <c r="G370" s="137"/>
      <c r="H370" s="137"/>
      <c r="I370" s="4">
        <v>46.4</v>
      </c>
    </row>
    <row r="371" spans="1:8" s="4" customFormat="1" ht="33.75">
      <c r="A371" s="17" t="s">
        <v>20</v>
      </c>
      <c r="B371" s="17"/>
      <c r="C371" s="39"/>
      <c r="D371" s="17"/>
      <c r="E371" s="32" t="s">
        <v>93</v>
      </c>
      <c r="F371" s="131">
        <f>F372+F389+F428+F523+F509</f>
        <v>36238.2</v>
      </c>
      <c r="G371" s="131">
        <f>G372+G389+G428+G523+G509</f>
        <v>34048</v>
      </c>
      <c r="H371" s="131">
        <f>H372+H389+H428+H523+H509</f>
        <v>33695.1</v>
      </c>
    </row>
    <row r="372" spans="1:8" s="4" customFormat="1" ht="12.75">
      <c r="A372" s="17" t="s">
        <v>20</v>
      </c>
      <c r="B372" s="17" t="s">
        <v>673</v>
      </c>
      <c r="C372" s="39"/>
      <c r="D372" s="17"/>
      <c r="E372" s="32" t="s">
        <v>73</v>
      </c>
      <c r="F372" s="131">
        <f>F373</f>
        <v>30</v>
      </c>
      <c r="G372" s="131">
        <f aca="true" t="shared" si="62" ref="G372:H374">G373</f>
        <v>30</v>
      </c>
      <c r="H372" s="131">
        <f t="shared" si="62"/>
        <v>30</v>
      </c>
    </row>
    <row r="373" spans="1:8" ht="12.75">
      <c r="A373" s="10" t="s">
        <v>20</v>
      </c>
      <c r="B373" s="17" t="s">
        <v>77</v>
      </c>
      <c r="C373" s="39"/>
      <c r="D373" s="17"/>
      <c r="E373" s="32" t="s">
        <v>5</v>
      </c>
      <c r="F373" s="133">
        <f>F374</f>
        <v>30</v>
      </c>
      <c r="G373" s="133">
        <f t="shared" si="62"/>
        <v>30</v>
      </c>
      <c r="H373" s="133">
        <f t="shared" si="62"/>
        <v>30</v>
      </c>
    </row>
    <row r="374" spans="1:8" ht="22.5">
      <c r="A374" s="10" t="s">
        <v>20</v>
      </c>
      <c r="B374" s="10" t="s">
        <v>77</v>
      </c>
      <c r="C374" s="41" t="s">
        <v>570</v>
      </c>
      <c r="D374" s="10"/>
      <c r="E374" s="34" t="s">
        <v>48</v>
      </c>
      <c r="F374" s="133">
        <f>F375</f>
        <v>30</v>
      </c>
      <c r="G374" s="133">
        <f t="shared" si="62"/>
        <v>30</v>
      </c>
      <c r="H374" s="133">
        <f t="shared" si="62"/>
        <v>30</v>
      </c>
    </row>
    <row r="375" spans="1:8" s="9" customFormat="1" ht="12.75">
      <c r="A375" s="10" t="s">
        <v>20</v>
      </c>
      <c r="B375" s="10" t="s">
        <v>77</v>
      </c>
      <c r="C375" s="42" t="s">
        <v>393</v>
      </c>
      <c r="D375" s="18"/>
      <c r="E375" s="33" t="s">
        <v>219</v>
      </c>
      <c r="F375" s="133">
        <f>F376+F384</f>
        <v>30</v>
      </c>
      <c r="G375" s="133">
        <f>G376+G384</f>
        <v>30</v>
      </c>
      <c r="H375" s="133">
        <f>H376+H384</f>
        <v>30</v>
      </c>
    </row>
    <row r="376" spans="1:8" ht="22.5">
      <c r="A376" s="10" t="s">
        <v>20</v>
      </c>
      <c r="B376" s="10" t="s">
        <v>77</v>
      </c>
      <c r="C376" s="42" t="s">
        <v>394</v>
      </c>
      <c r="D376" s="18"/>
      <c r="E376" s="34" t="s">
        <v>407</v>
      </c>
      <c r="F376" s="133">
        <f>F377</f>
        <v>15</v>
      </c>
      <c r="G376" s="133">
        <f>G377</f>
        <v>15</v>
      </c>
      <c r="H376" s="133">
        <f>H377</f>
        <v>15</v>
      </c>
    </row>
    <row r="377" spans="1:8" ht="12.75">
      <c r="A377" s="10" t="s">
        <v>20</v>
      </c>
      <c r="B377" s="10" t="s">
        <v>77</v>
      </c>
      <c r="C377" s="42" t="s">
        <v>395</v>
      </c>
      <c r="D377" s="18"/>
      <c r="E377" s="33" t="s">
        <v>472</v>
      </c>
      <c r="F377" s="133">
        <f>F378+F381</f>
        <v>15</v>
      </c>
      <c r="G377" s="133">
        <f>G378+G381</f>
        <v>15</v>
      </c>
      <c r="H377" s="133">
        <f>H378+H381</f>
        <v>15</v>
      </c>
    </row>
    <row r="378" spans="1:8" ht="12.75">
      <c r="A378" s="10" t="s">
        <v>20</v>
      </c>
      <c r="B378" s="10" t="s">
        <v>77</v>
      </c>
      <c r="C378" s="42" t="s">
        <v>396</v>
      </c>
      <c r="D378" s="18"/>
      <c r="E378" s="34" t="s">
        <v>408</v>
      </c>
      <c r="F378" s="133">
        <f aca="true" t="shared" si="63" ref="F378:H379">F379</f>
        <v>15</v>
      </c>
      <c r="G378" s="133">
        <f t="shared" si="63"/>
        <v>15</v>
      </c>
      <c r="H378" s="133">
        <f t="shared" si="63"/>
        <v>15</v>
      </c>
    </row>
    <row r="379" spans="1:8" ht="12.75">
      <c r="A379" s="10" t="s">
        <v>20</v>
      </c>
      <c r="B379" s="10" t="s">
        <v>77</v>
      </c>
      <c r="C379" s="42" t="s">
        <v>397</v>
      </c>
      <c r="D379" s="18"/>
      <c r="E379" s="34" t="s">
        <v>366</v>
      </c>
      <c r="F379" s="133">
        <f t="shared" si="63"/>
        <v>15</v>
      </c>
      <c r="G379" s="133">
        <f t="shared" si="63"/>
        <v>15</v>
      </c>
      <c r="H379" s="133">
        <f t="shared" si="63"/>
        <v>15</v>
      </c>
    </row>
    <row r="380" spans="1:8" ht="21.75" customHeight="1">
      <c r="A380" s="10" t="s">
        <v>20</v>
      </c>
      <c r="B380" s="10" t="s">
        <v>77</v>
      </c>
      <c r="C380" s="42" t="s">
        <v>397</v>
      </c>
      <c r="D380" s="10" t="s">
        <v>110</v>
      </c>
      <c r="E380" s="34" t="s">
        <v>698</v>
      </c>
      <c r="F380" s="133">
        <v>15</v>
      </c>
      <c r="G380" s="133">
        <v>15</v>
      </c>
      <c r="H380" s="133">
        <v>15</v>
      </c>
    </row>
    <row r="381" spans="1:8" ht="22.5" hidden="1">
      <c r="A381" s="10" t="s">
        <v>20</v>
      </c>
      <c r="B381" s="10" t="s">
        <v>77</v>
      </c>
      <c r="C381" s="42" t="s">
        <v>398</v>
      </c>
      <c r="D381" s="18"/>
      <c r="E381" s="34" t="s">
        <v>409</v>
      </c>
      <c r="F381" s="133">
        <f aca="true" t="shared" si="64" ref="F381:H382">F382</f>
        <v>0</v>
      </c>
      <c r="G381" s="133">
        <f t="shared" si="64"/>
        <v>0</v>
      </c>
      <c r="H381" s="133">
        <f t="shared" si="64"/>
        <v>0</v>
      </c>
    </row>
    <row r="382" spans="1:8" ht="12.75" hidden="1">
      <c r="A382" s="10" t="s">
        <v>20</v>
      </c>
      <c r="B382" s="10" t="s">
        <v>77</v>
      </c>
      <c r="C382" s="42" t="s">
        <v>399</v>
      </c>
      <c r="D382" s="18"/>
      <c r="E382" s="34" t="s">
        <v>366</v>
      </c>
      <c r="F382" s="133">
        <f t="shared" si="64"/>
        <v>0</v>
      </c>
      <c r="G382" s="133">
        <f t="shared" si="64"/>
        <v>0</v>
      </c>
      <c r="H382" s="133">
        <f t="shared" si="64"/>
        <v>0</v>
      </c>
    </row>
    <row r="383" spans="1:8" ht="22.5" hidden="1">
      <c r="A383" s="10" t="s">
        <v>20</v>
      </c>
      <c r="B383" s="10" t="s">
        <v>77</v>
      </c>
      <c r="C383" s="42" t="s">
        <v>399</v>
      </c>
      <c r="D383" s="10" t="s">
        <v>110</v>
      </c>
      <c r="E383" s="34" t="s">
        <v>111</v>
      </c>
      <c r="F383" s="133">
        <v>0</v>
      </c>
      <c r="G383" s="133"/>
      <c r="H383" s="133"/>
    </row>
    <row r="384" spans="1:8" ht="22.5">
      <c r="A384" s="10" t="s">
        <v>20</v>
      </c>
      <c r="B384" s="10" t="s">
        <v>77</v>
      </c>
      <c r="C384" s="42" t="s">
        <v>315</v>
      </c>
      <c r="D384" s="18"/>
      <c r="E384" s="34" t="s">
        <v>410</v>
      </c>
      <c r="F384" s="133">
        <f>F385</f>
        <v>15</v>
      </c>
      <c r="G384" s="133">
        <f aca="true" t="shared" si="65" ref="G384:H387">G385</f>
        <v>15</v>
      </c>
      <c r="H384" s="133">
        <f t="shared" si="65"/>
        <v>15</v>
      </c>
    </row>
    <row r="385" spans="1:8" ht="12.75">
      <c r="A385" s="10" t="s">
        <v>20</v>
      </c>
      <c r="B385" s="10" t="s">
        <v>77</v>
      </c>
      <c r="C385" s="42" t="s">
        <v>316</v>
      </c>
      <c r="D385" s="18"/>
      <c r="E385" s="33" t="s">
        <v>472</v>
      </c>
      <c r="F385" s="133">
        <f>F386</f>
        <v>15</v>
      </c>
      <c r="G385" s="133">
        <f t="shared" si="65"/>
        <v>15</v>
      </c>
      <c r="H385" s="133">
        <f t="shared" si="65"/>
        <v>15</v>
      </c>
    </row>
    <row r="386" spans="1:8" ht="12.75">
      <c r="A386" s="10" t="s">
        <v>20</v>
      </c>
      <c r="B386" s="10" t="s">
        <v>77</v>
      </c>
      <c r="C386" s="42" t="s">
        <v>699</v>
      </c>
      <c r="D386" s="18"/>
      <c r="E386" s="34" t="s">
        <v>446</v>
      </c>
      <c r="F386" s="133">
        <f>F387</f>
        <v>15</v>
      </c>
      <c r="G386" s="133">
        <f t="shared" si="65"/>
        <v>15</v>
      </c>
      <c r="H386" s="133">
        <f t="shared" si="65"/>
        <v>15</v>
      </c>
    </row>
    <row r="387" spans="1:8" ht="12.75">
      <c r="A387" s="10" t="s">
        <v>20</v>
      </c>
      <c r="B387" s="10" t="s">
        <v>77</v>
      </c>
      <c r="C387" s="42" t="s">
        <v>700</v>
      </c>
      <c r="D387" s="18"/>
      <c r="E387" s="34" t="s">
        <v>366</v>
      </c>
      <c r="F387" s="133">
        <f>F388</f>
        <v>15</v>
      </c>
      <c r="G387" s="133">
        <f t="shared" si="65"/>
        <v>15</v>
      </c>
      <c r="H387" s="133">
        <f t="shared" si="65"/>
        <v>15</v>
      </c>
    </row>
    <row r="388" spans="1:8" ht="22.5">
      <c r="A388" s="10" t="s">
        <v>20</v>
      </c>
      <c r="B388" s="10" t="s">
        <v>77</v>
      </c>
      <c r="C388" s="42" t="s">
        <v>700</v>
      </c>
      <c r="D388" s="10" t="s">
        <v>110</v>
      </c>
      <c r="E388" s="34" t="s">
        <v>698</v>
      </c>
      <c r="F388" s="133">
        <v>15</v>
      </c>
      <c r="G388" s="133">
        <v>15</v>
      </c>
      <c r="H388" s="133">
        <v>15</v>
      </c>
    </row>
    <row r="389" spans="1:8" ht="12.75">
      <c r="A389" s="17" t="s">
        <v>20</v>
      </c>
      <c r="B389" s="17" t="s">
        <v>6</v>
      </c>
      <c r="C389" s="39"/>
      <c r="D389" s="17"/>
      <c r="E389" s="32" t="s">
        <v>7</v>
      </c>
      <c r="F389" s="131">
        <f>F390+F401</f>
        <v>2950</v>
      </c>
      <c r="G389" s="131">
        <f>G390+G401</f>
        <v>2750</v>
      </c>
      <c r="H389" s="131">
        <f>H390+H401</f>
        <v>2650</v>
      </c>
    </row>
    <row r="390" spans="1:8" ht="12.75">
      <c r="A390" s="17" t="s">
        <v>20</v>
      </c>
      <c r="B390" s="17" t="s">
        <v>686</v>
      </c>
      <c r="C390" s="39"/>
      <c r="D390" s="17"/>
      <c r="E390" s="35" t="s">
        <v>687</v>
      </c>
      <c r="F390" s="131">
        <f aca="true" t="shared" si="66" ref="F390:H396">F391</f>
        <v>2750</v>
      </c>
      <c r="G390" s="131">
        <f t="shared" si="66"/>
        <v>2600</v>
      </c>
      <c r="H390" s="131">
        <f t="shared" si="66"/>
        <v>2500</v>
      </c>
    </row>
    <row r="391" spans="1:8" ht="22.5">
      <c r="A391" s="10" t="s">
        <v>20</v>
      </c>
      <c r="B391" s="10" t="s">
        <v>686</v>
      </c>
      <c r="C391" s="41" t="s">
        <v>317</v>
      </c>
      <c r="D391" s="10"/>
      <c r="E391" s="34" t="s">
        <v>52</v>
      </c>
      <c r="F391" s="133">
        <f t="shared" si="66"/>
        <v>2750</v>
      </c>
      <c r="G391" s="133">
        <f t="shared" si="66"/>
        <v>2600</v>
      </c>
      <c r="H391" s="133">
        <f t="shared" si="66"/>
        <v>2500</v>
      </c>
    </row>
    <row r="392" spans="1:8" s="5" customFormat="1" ht="12.75">
      <c r="A392" s="10" t="s">
        <v>20</v>
      </c>
      <c r="B392" s="10" t="s">
        <v>686</v>
      </c>
      <c r="C392" s="41" t="s">
        <v>318</v>
      </c>
      <c r="D392" s="10"/>
      <c r="E392" s="34" t="s">
        <v>621</v>
      </c>
      <c r="F392" s="133">
        <f t="shared" si="66"/>
        <v>2750</v>
      </c>
      <c r="G392" s="133">
        <f t="shared" si="66"/>
        <v>2600</v>
      </c>
      <c r="H392" s="133">
        <f t="shared" si="66"/>
        <v>2500</v>
      </c>
    </row>
    <row r="393" spans="1:8" s="5" customFormat="1" ht="12.75">
      <c r="A393" s="10" t="s">
        <v>20</v>
      </c>
      <c r="B393" s="10" t="s">
        <v>686</v>
      </c>
      <c r="C393" s="41" t="s">
        <v>319</v>
      </c>
      <c r="D393" s="10"/>
      <c r="E393" s="34" t="s">
        <v>621</v>
      </c>
      <c r="F393" s="136">
        <f t="shared" si="66"/>
        <v>2750</v>
      </c>
      <c r="G393" s="136">
        <f t="shared" si="66"/>
        <v>2600</v>
      </c>
      <c r="H393" s="136">
        <f t="shared" si="66"/>
        <v>2500</v>
      </c>
    </row>
    <row r="394" spans="1:8" s="5" customFormat="1" ht="12.75">
      <c r="A394" s="10" t="s">
        <v>20</v>
      </c>
      <c r="B394" s="10" t="s">
        <v>686</v>
      </c>
      <c r="C394" s="41" t="s">
        <v>320</v>
      </c>
      <c r="D394" s="10"/>
      <c r="E394" s="33" t="s">
        <v>472</v>
      </c>
      <c r="F394" s="136">
        <f>F395+F398</f>
        <v>2750</v>
      </c>
      <c r="G394" s="136">
        <f>G395+G398</f>
        <v>2600</v>
      </c>
      <c r="H394" s="136">
        <f>H395+H398</f>
        <v>2500</v>
      </c>
    </row>
    <row r="395" spans="1:8" ht="22.5">
      <c r="A395" s="10" t="s">
        <v>20</v>
      </c>
      <c r="B395" s="10" t="s">
        <v>686</v>
      </c>
      <c r="C395" s="41" t="s">
        <v>321</v>
      </c>
      <c r="D395" s="10"/>
      <c r="E395" s="34" t="s">
        <v>613</v>
      </c>
      <c r="F395" s="136">
        <f t="shared" si="66"/>
        <v>2700</v>
      </c>
      <c r="G395" s="136">
        <f t="shared" si="66"/>
        <v>2600</v>
      </c>
      <c r="H395" s="136">
        <f t="shared" si="66"/>
        <v>2500</v>
      </c>
    </row>
    <row r="396" spans="1:8" ht="33.75">
      <c r="A396" s="10" t="s">
        <v>20</v>
      </c>
      <c r="B396" s="10" t="s">
        <v>686</v>
      </c>
      <c r="C396" s="41" t="s">
        <v>322</v>
      </c>
      <c r="D396" s="10"/>
      <c r="E396" s="34" t="s">
        <v>323</v>
      </c>
      <c r="F396" s="136">
        <f t="shared" si="66"/>
        <v>2700</v>
      </c>
      <c r="G396" s="136">
        <f t="shared" si="66"/>
        <v>2600</v>
      </c>
      <c r="H396" s="136">
        <f t="shared" si="66"/>
        <v>2500</v>
      </c>
    </row>
    <row r="397" spans="1:8" ht="22.5">
      <c r="A397" s="10" t="s">
        <v>20</v>
      </c>
      <c r="B397" s="10" t="s">
        <v>686</v>
      </c>
      <c r="C397" s="41" t="s">
        <v>322</v>
      </c>
      <c r="D397" s="10" t="s">
        <v>176</v>
      </c>
      <c r="E397" s="34" t="s">
        <v>593</v>
      </c>
      <c r="F397" s="136">
        <v>2700</v>
      </c>
      <c r="G397" s="136">
        <v>2600</v>
      </c>
      <c r="H397" s="136">
        <v>2500</v>
      </c>
    </row>
    <row r="398" spans="1:8" ht="22.5">
      <c r="A398" s="10" t="s">
        <v>20</v>
      </c>
      <c r="B398" s="10" t="s">
        <v>686</v>
      </c>
      <c r="C398" s="41" t="s">
        <v>450</v>
      </c>
      <c r="D398" s="10"/>
      <c r="E398" s="36" t="s">
        <v>67</v>
      </c>
      <c r="F398" s="136">
        <f aca="true" t="shared" si="67" ref="F398:H399">F399</f>
        <v>50</v>
      </c>
      <c r="G398" s="136">
        <f t="shared" si="67"/>
        <v>0</v>
      </c>
      <c r="H398" s="136">
        <f t="shared" si="67"/>
        <v>0</v>
      </c>
    </row>
    <row r="399" spans="1:8" ht="12.75">
      <c r="A399" s="10" t="s">
        <v>20</v>
      </c>
      <c r="B399" s="10" t="s">
        <v>686</v>
      </c>
      <c r="C399" s="41" t="s">
        <v>451</v>
      </c>
      <c r="D399" s="10"/>
      <c r="E399" s="34" t="s">
        <v>295</v>
      </c>
      <c r="F399" s="136">
        <f t="shared" si="67"/>
        <v>50</v>
      </c>
      <c r="G399" s="136">
        <f t="shared" si="67"/>
        <v>0</v>
      </c>
      <c r="H399" s="136">
        <f t="shared" si="67"/>
        <v>0</v>
      </c>
    </row>
    <row r="400" spans="1:8" ht="22.5">
      <c r="A400" s="10" t="s">
        <v>20</v>
      </c>
      <c r="B400" s="10" t="s">
        <v>686</v>
      </c>
      <c r="C400" s="41" t="s">
        <v>451</v>
      </c>
      <c r="D400" s="10" t="s">
        <v>176</v>
      </c>
      <c r="E400" s="34" t="s">
        <v>593</v>
      </c>
      <c r="F400" s="136">
        <v>50</v>
      </c>
      <c r="G400" s="136"/>
      <c r="H400" s="136"/>
    </row>
    <row r="401" spans="1:8" ht="12.75">
      <c r="A401" s="10" t="s">
        <v>20</v>
      </c>
      <c r="B401" s="10" t="s">
        <v>8</v>
      </c>
      <c r="C401" s="39"/>
      <c r="D401" s="17"/>
      <c r="E401" s="32" t="s">
        <v>24</v>
      </c>
      <c r="F401" s="146">
        <f>F402</f>
        <v>200</v>
      </c>
      <c r="G401" s="146">
        <f>G402</f>
        <v>150</v>
      </c>
      <c r="H401" s="146">
        <f>H402</f>
        <v>150</v>
      </c>
    </row>
    <row r="402" spans="1:8" ht="22.5">
      <c r="A402" s="10" t="s">
        <v>20</v>
      </c>
      <c r="B402" s="10" t="s">
        <v>8</v>
      </c>
      <c r="C402" s="41" t="s">
        <v>570</v>
      </c>
      <c r="D402" s="10"/>
      <c r="E402" s="34" t="s">
        <v>57</v>
      </c>
      <c r="F402" s="136">
        <f>F403+F409</f>
        <v>200</v>
      </c>
      <c r="G402" s="136">
        <f>G403+G409</f>
        <v>150</v>
      </c>
      <c r="H402" s="136">
        <f>H403+H409</f>
        <v>150</v>
      </c>
    </row>
    <row r="403" spans="1:8" ht="12.75">
      <c r="A403" s="10" t="s">
        <v>20</v>
      </c>
      <c r="B403" s="10" t="s">
        <v>8</v>
      </c>
      <c r="C403" s="41" t="s">
        <v>324</v>
      </c>
      <c r="D403" s="10"/>
      <c r="E403" s="46" t="s">
        <v>631</v>
      </c>
      <c r="F403" s="136">
        <f>F404</f>
        <v>30</v>
      </c>
      <c r="G403" s="136">
        <f aca="true" t="shared" si="68" ref="G403:H407">G404</f>
        <v>20</v>
      </c>
      <c r="H403" s="136">
        <f t="shared" si="68"/>
        <v>20</v>
      </c>
    </row>
    <row r="404" spans="1:8" ht="22.5">
      <c r="A404" s="10" t="s">
        <v>20</v>
      </c>
      <c r="B404" s="10" t="s">
        <v>8</v>
      </c>
      <c r="C404" s="41" t="s">
        <v>325</v>
      </c>
      <c r="D404" s="10"/>
      <c r="E404" s="34" t="s">
        <v>313</v>
      </c>
      <c r="F404" s="136">
        <f>F405</f>
        <v>30</v>
      </c>
      <c r="G404" s="136">
        <f t="shared" si="68"/>
        <v>20</v>
      </c>
      <c r="H404" s="136">
        <f t="shared" si="68"/>
        <v>20</v>
      </c>
    </row>
    <row r="405" spans="1:8" ht="12.75">
      <c r="A405" s="10" t="s">
        <v>20</v>
      </c>
      <c r="B405" s="10" t="s">
        <v>8</v>
      </c>
      <c r="C405" s="41" t="s">
        <v>326</v>
      </c>
      <c r="D405" s="10"/>
      <c r="E405" s="33" t="s">
        <v>472</v>
      </c>
      <c r="F405" s="136">
        <f>F406</f>
        <v>30</v>
      </c>
      <c r="G405" s="136">
        <f t="shared" si="68"/>
        <v>20</v>
      </c>
      <c r="H405" s="136">
        <f t="shared" si="68"/>
        <v>20</v>
      </c>
    </row>
    <row r="406" spans="1:8" ht="33.75">
      <c r="A406" s="10" t="s">
        <v>20</v>
      </c>
      <c r="B406" s="10" t="s">
        <v>8</v>
      </c>
      <c r="C406" s="41" t="s">
        <v>327</v>
      </c>
      <c r="D406" s="10"/>
      <c r="E406" s="34" t="s">
        <v>314</v>
      </c>
      <c r="F406" s="136">
        <f>F407</f>
        <v>30</v>
      </c>
      <c r="G406" s="136">
        <f t="shared" si="68"/>
        <v>20</v>
      </c>
      <c r="H406" s="136">
        <f t="shared" si="68"/>
        <v>20</v>
      </c>
    </row>
    <row r="407" spans="1:8" ht="12.75">
      <c r="A407" s="10" t="s">
        <v>20</v>
      </c>
      <c r="B407" s="10" t="s">
        <v>8</v>
      </c>
      <c r="C407" s="41" t="s">
        <v>328</v>
      </c>
      <c r="D407" s="10"/>
      <c r="E407" s="34" t="s">
        <v>366</v>
      </c>
      <c r="F407" s="136">
        <f>F408</f>
        <v>30</v>
      </c>
      <c r="G407" s="136">
        <f t="shared" si="68"/>
        <v>20</v>
      </c>
      <c r="H407" s="136">
        <f t="shared" si="68"/>
        <v>20</v>
      </c>
    </row>
    <row r="408" spans="1:8" ht="22.5">
      <c r="A408" s="10" t="s">
        <v>20</v>
      </c>
      <c r="B408" s="10" t="s">
        <v>8</v>
      </c>
      <c r="C408" s="41" t="s">
        <v>328</v>
      </c>
      <c r="D408" s="10" t="s">
        <v>110</v>
      </c>
      <c r="E408" s="34" t="s">
        <v>698</v>
      </c>
      <c r="F408" s="136">
        <v>30</v>
      </c>
      <c r="G408" s="136">
        <v>20</v>
      </c>
      <c r="H408" s="136">
        <v>20</v>
      </c>
    </row>
    <row r="409" spans="1:8" ht="33.75">
      <c r="A409" s="10" t="s">
        <v>20</v>
      </c>
      <c r="B409" s="10" t="s">
        <v>8</v>
      </c>
      <c r="C409" s="41" t="s">
        <v>329</v>
      </c>
      <c r="D409" s="10"/>
      <c r="E409" s="46" t="s">
        <v>331</v>
      </c>
      <c r="F409" s="136">
        <f>F410+F415+F423</f>
        <v>170</v>
      </c>
      <c r="G409" s="136">
        <f>G410+G415+G423</f>
        <v>130</v>
      </c>
      <c r="H409" s="136">
        <f>H410+H415+H423</f>
        <v>130</v>
      </c>
    </row>
    <row r="410" spans="1:8" ht="22.5">
      <c r="A410" s="10" t="s">
        <v>20</v>
      </c>
      <c r="B410" s="10" t="s">
        <v>8</v>
      </c>
      <c r="C410" s="41" t="s">
        <v>330</v>
      </c>
      <c r="D410" s="10"/>
      <c r="E410" s="34" t="s">
        <v>332</v>
      </c>
      <c r="F410" s="136">
        <f>F411</f>
        <v>90</v>
      </c>
      <c r="G410" s="136">
        <f aca="true" t="shared" si="69" ref="G410:H413">G411</f>
        <v>70</v>
      </c>
      <c r="H410" s="136">
        <f t="shared" si="69"/>
        <v>70</v>
      </c>
    </row>
    <row r="411" spans="1:8" ht="12.75">
      <c r="A411" s="10" t="s">
        <v>20</v>
      </c>
      <c r="B411" s="10" t="s">
        <v>8</v>
      </c>
      <c r="C411" s="41" t="s">
        <v>242</v>
      </c>
      <c r="D411" s="10"/>
      <c r="E411" s="33" t="s">
        <v>472</v>
      </c>
      <c r="F411" s="136">
        <f>F412</f>
        <v>90</v>
      </c>
      <c r="G411" s="136">
        <f t="shared" si="69"/>
        <v>70</v>
      </c>
      <c r="H411" s="136">
        <f t="shared" si="69"/>
        <v>70</v>
      </c>
    </row>
    <row r="412" spans="1:8" ht="33.75">
      <c r="A412" s="10" t="s">
        <v>20</v>
      </c>
      <c r="B412" s="10" t="s">
        <v>8</v>
      </c>
      <c r="C412" s="41" t="s">
        <v>243</v>
      </c>
      <c r="D412" s="10"/>
      <c r="E412" s="34" t="s">
        <v>333</v>
      </c>
      <c r="F412" s="136">
        <f>F413</f>
        <v>90</v>
      </c>
      <c r="G412" s="136">
        <f t="shared" si="69"/>
        <v>70</v>
      </c>
      <c r="H412" s="136">
        <f t="shared" si="69"/>
        <v>70</v>
      </c>
    </row>
    <row r="413" spans="1:8" ht="12.75">
      <c r="A413" s="10" t="s">
        <v>20</v>
      </c>
      <c r="B413" s="10" t="s">
        <v>8</v>
      </c>
      <c r="C413" s="41" t="s">
        <v>244</v>
      </c>
      <c r="D413" s="10"/>
      <c r="E413" s="34" t="s">
        <v>366</v>
      </c>
      <c r="F413" s="136">
        <f>F414</f>
        <v>90</v>
      </c>
      <c r="G413" s="136">
        <f t="shared" si="69"/>
        <v>70</v>
      </c>
      <c r="H413" s="136">
        <f t="shared" si="69"/>
        <v>70</v>
      </c>
    </row>
    <row r="414" spans="1:8" ht="22.5">
      <c r="A414" s="10" t="s">
        <v>20</v>
      </c>
      <c r="B414" s="10" t="s">
        <v>8</v>
      </c>
      <c r="C414" s="41" t="s">
        <v>244</v>
      </c>
      <c r="D414" s="10" t="s">
        <v>110</v>
      </c>
      <c r="E414" s="34" t="s">
        <v>698</v>
      </c>
      <c r="F414" s="136">
        <v>90</v>
      </c>
      <c r="G414" s="136">
        <v>70</v>
      </c>
      <c r="H414" s="136">
        <v>70</v>
      </c>
    </row>
    <row r="415" spans="1:8" ht="12.75">
      <c r="A415" s="10" t="s">
        <v>20</v>
      </c>
      <c r="B415" s="10" t="s">
        <v>8</v>
      </c>
      <c r="C415" s="41" t="s">
        <v>245</v>
      </c>
      <c r="D415" s="10"/>
      <c r="E415" s="34" t="s">
        <v>334</v>
      </c>
      <c r="F415" s="136">
        <f>F416</f>
        <v>40</v>
      </c>
      <c r="G415" s="136">
        <f>G416</f>
        <v>30</v>
      </c>
      <c r="H415" s="136">
        <f>H416</f>
        <v>30</v>
      </c>
    </row>
    <row r="416" spans="1:8" ht="12.75">
      <c r="A416" s="10" t="s">
        <v>20</v>
      </c>
      <c r="B416" s="10" t="s">
        <v>8</v>
      </c>
      <c r="C416" s="41" t="s">
        <v>246</v>
      </c>
      <c r="D416" s="10"/>
      <c r="E416" s="33" t="s">
        <v>472</v>
      </c>
      <c r="F416" s="136">
        <f>F417+F420</f>
        <v>40</v>
      </c>
      <c r="G416" s="136">
        <f>G417+G420</f>
        <v>30</v>
      </c>
      <c r="H416" s="136">
        <f>H417+H420</f>
        <v>30</v>
      </c>
    </row>
    <row r="417" spans="1:8" ht="12.75">
      <c r="A417" s="10" t="s">
        <v>20</v>
      </c>
      <c r="B417" s="10" t="s">
        <v>8</v>
      </c>
      <c r="C417" s="41" t="s">
        <v>247</v>
      </c>
      <c r="D417" s="10"/>
      <c r="E417" s="34" t="s">
        <v>335</v>
      </c>
      <c r="F417" s="136">
        <f aca="true" t="shared" si="70" ref="F417:H418">F418</f>
        <v>40</v>
      </c>
      <c r="G417" s="136">
        <f t="shared" si="70"/>
        <v>30</v>
      </c>
      <c r="H417" s="136">
        <f t="shared" si="70"/>
        <v>30</v>
      </c>
    </row>
    <row r="418" spans="1:8" ht="12.75">
      <c r="A418" s="10" t="s">
        <v>20</v>
      </c>
      <c r="B418" s="10" t="s">
        <v>8</v>
      </c>
      <c r="C418" s="41" t="s">
        <v>248</v>
      </c>
      <c r="D418" s="10"/>
      <c r="E418" s="34" t="s">
        <v>366</v>
      </c>
      <c r="F418" s="136">
        <f t="shared" si="70"/>
        <v>40</v>
      </c>
      <c r="G418" s="136">
        <f t="shared" si="70"/>
        <v>30</v>
      </c>
      <c r="H418" s="136">
        <f t="shared" si="70"/>
        <v>30</v>
      </c>
    </row>
    <row r="419" spans="1:8" ht="22.5">
      <c r="A419" s="10" t="s">
        <v>20</v>
      </c>
      <c r="B419" s="10" t="s">
        <v>8</v>
      </c>
      <c r="C419" s="41" t="s">
        <v>248</v>
      </c>
      <c r="D419" s="10" t="s">
        <v>110</v>
      </c>
      <c r="E419" s="34" t="s">
        <v>698</v>
      </c>
      <c r="F419" s="136">
        <v>40</v>
      </c>
      <c r="G419" s="136">
        <v>30</v>
      </c>
      <c r="H419" s="136">
        <v>30</v>
      </c>
    </row>
    <row r="420" spans="1:8" ht="0.75" customHeight="1" hidden="1">
      <c r="A420" s="150" t="s">
        <v>20</v>
      </c>
      <c r="B420" s="150" t="s">
        <v>8</v>
      </c>
      <c r="C420" s="151" t="s">
        <v>249</v>
      </c>
      <c r="D420" s="150"/>
      <c r="E420" s="152" t="s">
        <v>336</v>
      </c>
      <c r="F420" s="153">
        <f aca="true" t="shared" si="71" ref="F420:H421">F421</f>
        <v>0</v>
      </c>
      <c r="G420" s="136">
        <f t="shared" si="71"/>
        <v>0</v>
      </c>
      <c r="H420" s="136">
        <f t="shared" si="71"/>
        <v>0</v>
      </c>
    </row>
    <row r="421" spans="1:8" ht="12.75" hidden="1">
      <c r="A421" s="150" t="s">
        <v>20</v>
      </c>
      <c r="B421" s="150" t="s">
        <v>8</v>
      </c>
      <c r="C421" s="151" t="s">
        <v>250</v>
      </c>
      <c r="D421" s="150"/>
      <c r="E421" s="152" t="s">
        <v>366</v>
      </c>
      <c r="F421" s="153">
        <f t="shared" si="71"/>
        <v>0</v>
      </c>
      <c r="G421" s="136">
        <f t="shared" si="71"/>
        <v>0</v>
      </c>
      <c r="H421" s="136">
        <f t="shared" si="71"/>
        <v>0</v>
      </c>
    </row>
    <row r="422" spans="1:8" ht="22.5" hidden="1">
      <c r="A422" s="150" t="s">
        <v>20</v>
      </c>
      <c r="B422" s="150" t="s">
        <v>8</v>
      </c>
      <c r="C422" s="151" t="s">
        <v>250</v>
      </c>
      <c r="D422" s="150" t="s">
        <v>110</v>
      </c>
      <c r="E422" s="152" t="s">
        <v>111</v>
      </c>
      <c r="F422" s="153"/>
      <c r="G422" s="136"/>
      <c r="H422" s="136"/>
    </row>
    <row r="423" spans="1:8" ht="22.5">
      <c r="A423" s="10" t="s">
        <v>20</v>
      </c>
      <c r="B423" s="10" t="s">
        <v>8</v>
      </c>
      <c r="C423" s="41" t="s">
        <v>452</v>
      </c>
      <c r="D423" s="10"/>
      <c r="E423" s="34" t="s">
        <v>453</v>
      </c>
      <c r="F423" s="136">
        <f>F424</f>
        <v>40</v>
      </c>
      <c r="G423" s="136">
        <f aca="true" t="shared" si="72" ref="G423:H426">G424</f>
        <v>30</v>
      </c>
      <c r="H423" s="136">
        <f t="shared" si="72"/>
        <v>30</v>
      </c>
    </row>
    <row r="424" spans="1:8" ht="12.75">
      <c r="A424" s="10" t="s">
        <v>20</v>
      </c>
      <c r="B424" s="10" t="s">
        <v>8</v>
      </c>
      <c r="C424" s="41" t="s">
        <v>420</v>
      </c>
      <c r="D424" s="10"/>
      <c r="E424" s="33" t="s">
        <v>472</v>
      </c>
      <c r="F424" s="136">
        <f>F425</f>
        <v>40</v>
      </c>
      <c r="G424" s="136">
        <f t="shared" si="72"/>
        <v>30</v>
      </c>
      <c r="H424" s="136">
        <f t="shared" si="72"/>
        <v>30</v>
      </c>
    </row>
    <row r="425" spans="1:8" ht="12.75">
      <c r="A425" s="10" t="s">
        <v>20</v>
      </c>
      <c r="B425" s="10" t="s">
        <v>8</v>
      </c>
      <c r="C425" s="41" t="s">
        <v>421</v>
      </c>
      <c r="D425" s="10"/>
      <c r="E425" s="34" t="s">
        <v>423</v>
      </c>
      <c r="F425" s="136">
        <f>F426</f>
        <v>40</v>
      </c>
      <c r="G425" s="136">
        <f t="shared" si="72"/>
        <v>30</v>
      </c>
      <c r="H425" s="136">
        <f t="shared" si="72"/>
        <v>30</v>
      </c>
    </row>
    <row r="426" spans="1:8" ht="12.75">
      <c r="A426" s="10" t="s">
        <v>20</v>
      </c>
      <c r="B426" s="10" t="s">
        <v>8</v>
      </c>
      <c r="C426" s="41" t="s">
        <v>422</v>
      </c>
      <c r="D426" s="10"/>
      <c r="E426" s="34" t="s">
        <v>366</v>
      </c>
      <c r="F426" s="136">
        <f>F427</f>
        <v>40</v>
      </c>
      <c r="G426" s="136">
        <f t="shared" si="72"/>
        <v>30</v>
      </c>
      <c r="H426" s="136">
        <f t="shared" si="72"/>
        <v>30</v>
      </c>
    </row>
    <row r="427" spans="1:8" ht="22.5">
      <c r="A427" s="10" t="s">
        <v>20</v>
      </c>
      <c r="B427" s="10" t="s">
        <v>8</v>
      </c>
      <c r="C427" s="41" t="s">
        <v>422</v>
      </c>
      <c r="D427" s="10" t="s">
        <v>110</v>
      </c>
      <c r="E427" s="34" t="s">
        <v>698</v>
      </c>
      <c r="F427" s="136">
        <v>40</v>
      </c>
      <c r="G427" s="136">
        <v>30</v>
      </c>
      <c r="H427" s="136">
        <v>30</v>
      </c>
    </row>
    <row r="428" spans="1:8" ht="12.75">
      <c r="A428" s="17" t="s">
        <v>20</v>
      </c>
      <c r="B428" s="17" t="s">
        <v>11</v>
      </c>
      <c r="C428" s="39"/>
      <c r="D428" s="17"/>
      <c r="E428" s="32" t="s">
        <v>23</v>
      </c>
      <c r="F428" s="131">
        <f>F429+F487</f>
        <v>28998.2</v>
      </c>
      <c r="G428" s="131">
        <f>G429+G487</f>
        <v>27208</v>
      </c>
      <c r="H428" s="131">
        <f>H429+H487</f>
        <v>27008</v>
      </c>
    </row>
    <row r="429" spans="1:8" ht="12.75">
      <c r="A429" s="17" t="s">
        <v>20</v>
      </c>
      <c r="B429" s="17" t="s">
        <v>61</v>
      </c>
      <c r="C429" s="39"/>
      <c r="D429" s="17"/>
      <c r="E429" s="32" t="s">
        <v>62</v>
      </c>
      <c r="F429" s="131">
        <f>F430</f>
        <v>22248.2</v>
      </c>
      <c r="G429" s="131">
        <f>G430</f>
        <v>20615</v>
      </c>
      <c r="H429" s="131">
        <f>H430</f>
        <v>20415</v>
      </c>
    </row>
    <row r="430" spans="1:8" ht="22.5">
      <c r="A430" s="10" t="s">
        <v>20</v>
      </c>
      <c r="B430" s="10" t="s">
        <v>61</v>
      </c>
      <c r="C430" s="41" t="s">
        <v>317</v>
      </c>
      <c r="D430" s="10"/>
      <c r="E430" s="34" t="s">
        <v>52</v>
      </c>
      <c r="F430" s="133">
        <f>F431+F462+F476</f>
        <v>22248.2</v>
      </c>
      <c r="G430" s="133">
        <f>G431+G462+G476</f>
        <v>20615</v>
      </c>
      <c r="H430" s="133">
        <f>H431+H462+H476</f>
        <v>20415</v>
      </c>
    </row>
    <row r="431" spans="1:8" s="5" customFormat="1" ht="22.5">
      <c r="A431" s="10" t="s">
        <v>20</v>
      </c>
      <c r="B431" s="10" t="s">
        <v>61</v>
      </c>
      <c r="C431" s="41" t="s">
        <v>251</v>
      </c>
      <c r="D431" s="10"/>
      <c r="E431" s="46" t="s">
        <v>605</v>
      </c>
      <c r="F431" s="136">
        <f aca="true" t="shared" si="73" ref="F431:H432">F432</f>
        <v>15608.2</v>
      </c>
      <c r="G431" s="136">
        <f t="shared" si="73"/>
        <v>14355</v>
      </c>
      <c r="H431" s="136">
        <f t="shared" si="73"/>
        <v>14255</v>
      </c>
    </row>
    <row r="432" spans="1:8" s="5" customFormat="1" ht="12.75">
      <c r="A432" s="10" t="s">
        <v>20</v>
      </c>
      <c r="B432" s="10" t="s">
        <v>61</v>
      </c>
      <c r="C432" s="41" t="s">
        <v>252</v>
      </c>
      <c r="D432" s="10"/>
      <c r="E432" s="34" t="s">
        <v>606</v>
      </c>
      <c r="F432" s="136">
        <f t="shared" si="73"/>
        <v>15608.2</v>
      </c>
      <c r="G432" s="136">
        <f t="shared" si="73"/>
        <v>14355</v>
      </c>
      <c r="H432" s="136">
        <f t="shared" si="73"/>
        <v>14255</v>
      </c>
    </row>
    <row r="433" spans="1:8" ht="12.75">
      <c r="A433" s="10" t="s">
        <v>20</v>
      </c>
      <c r="B433" s="10" t="s">
        <v>61</v>
      </c>
      <c r="C433" s="41" t="s">
        <v>253</v>
      </c>
      <c r="D433" s="10"/>
      <c r="E433" s="33" t="s">
        <v>472</v>
      </c>
      <c r="F433" s="136">
        <f>F434+F450+F455+F440+F443+F437+F458</f>
        <v>15608.2</v>
      </c>
      <c r="G433" s="136">
        <f>G434+G450+G455+G440+G443+G437+G458</f>
        <v>14355</v>
      </c>
      <c r="H433" s="136">
        <f>H434+H450+H455+H440+H443+H437+H458</f>
        <v>14255</v>
      </c>
    </row>
    <row r="434" spans="1:8" ht="33.75">
      <c r="A434" s="10" t="s">
        <v>20</v>
      </c>
      <c r="B434" s="10" t="s">
        <v>61</v>
      </c>
      <c r="C434" s="41" t="s">
        <v>254</v>
      </c>
      <c r="D434" s="10"/>
      <c r="E434" s="34" t="s">
        <v>607</v>
      </c>
      <c r="F434" s="136">
        <f>F435+F446</f>
        <v>5275</v>
      </c>
      <c r="G434" s="136">
        <f>G435+G446</f>
        <v>5125</v>
      </c>
      <c r="H434" s="136">
        <f>H435+H446</f>
        <v>5125</v>
      </c>
    </row>
    <row r="435" spans="1:8" ht="33.75">
      <c r="A435" s="10" t="s">
        <v>20</v>
      </c>
      <c r="B435" s="10" t="s">
        <v>61</v>
      </c>
      <c r="C435" s="41" t="s">
        <v>255</v>
      </c>
      <c r="D435" s="10"/>
      <c r="E435" s="34" t="s">
        <v>323</v>
      </c>
      <c r="F435" s="136">
        <f>F436</f>
        <v>5273.3</v>
      </c>
      <c r="G435" s="136">
        <f>G436</f>
        <v>5125</v>
      </c>
      <c r="H435" s="136">
        <f>H436</f>
        <v>5125</v>
      </c>
    </row>
    <row r="436" spans="1:9" ht="22.5">
      <c r="A436" s="10" t="s">
        <v>20</v>
      </c>
      <c r="B436" s="10" t="s">
        <v>61</v>
      </c>
      <c r="C436" s="41" t="s">
        <v>255</v>
      </c>
      <c r="D436" s="10" t="s">
        <v>176</v>
      </c>
      <c r="E436" s="34" t="s">
        <v>593</v>
      </c>
      <c r="F436" s="136">
        <f>5275-1.7</f>
        <v>5273.3</v>
      </c>
      <c r="G436" s="136">
        <v>5125</v>
      </c>
      <c r="H436" s="136">
        <v>5125</v>
      </c>
      <c r="I436" s="155">
        <v>-1.7</v>
      </c>
    </row>
    <row r="437" spans="1:8" ht="45">
      <c r="A437" s="10" t="s">
        <v>20</v>
      </c>
      <c r="B437" s="10" t="s">
        <v>61</v>
      </c>
      <c r="C437" s="41" t="s">
        <v>690</v>
      </c>
      <c r="D437" s="10"/>
      <c r="E437" s="34" t="s">
        <v>34</v>
      </c>
      <c r="F437" s="136">
        <f aca="true" t="shared" si="74" ref="F437:H438">F438</f>
        <v>800</v>
      </c>
      <c r="G437" s="136">
        <f t="shared" si="74"/>
        <v>800</v>
      </c>
      <c r="H437" s="136">
        <f t="shared" si="74"/>
        <v>700</v>
      </c>
    </row>
    <row r="438" spans="1:8" ht="33.75">
      <c r="A438" s="10" t="s">
        <v>20</v>
      </c>
      <c r="B438" s="10" t="s">
        <v>61</v>
      </c>
      <c r="C438" s="41" t="s">
        <v>691</v>
      </c>
      <c r="D438" s="10"/>
      <c r="E438" s="34" t="s">
        <v>38</v>
      </c>
      <c r="F438" s="136">
        <f t="shared" si="74"/>
        <v>800</v>
      </c>
      <c r="G438" s="136">
        <f t="shared" si="74"/>
        <v>800</v>
      </c>
      <c r="H438" s="136">
        <f t="shared" si="74"/>
        <v>700</v>
      </c>
    </row>
    <row r="439" spans="1:8" ht="22.5">
      <c r="A439" s="10" t="s">
        <v>20</v>
      </c>
      <c r="B439" s="10" t="s">
        <v>61</v>
      </c>
      <c r="C439" s="41" t="s">
        <v>691</v>
      </c>
      <c r="D439" s="10" t="s">
        <v>176</v>
      </c>
      <c r="E439" s="34" t="s">
        <v>593</v>
      </c>
      <c r="F439" s="136">
        <v>800</v>
      </c>
      <c r="G439" s="136">
        <v>800</v>
      </c>
      <c r="H439" s="136">
        <v>700</v>
      </c>
    </row>
    <row r="440" spans="1:8" ht="12.75">
      <c r="A440" s="10" t="s">
        <v>20</v>
      </c>
      <c r="B440" s="10" t="s">
        <v>61</v>
      </c>
      <c r="C440" s="41" t="s">
        <v>237</v>
      </c>
      <c r="D440" s="10"/>
      <c r="E440" s="36" t="s">
        <v>435</v>
      </c>
      <c r="F440" s="136">
        <f aca="true" t="shared" si="75" ref="F440:H441">F441</f>
        <v>75</v>
      </c>
      <c r="G440" s="136">
        <f t="shared" si="75"/>
        <v>0</v>
      </c>
      <c r="H440" s="136">
        <f t="shared" si="75"/>
        <v>0</v>
      </c>
    </row>
    <row r="441" spans="1:8" ht="12.75">
      <c r="A441" s="10" t="s">
        <v>20</v>
      </c>
      <c r="B441" s="10" t="s">
        <v>61</v>
      </c>
      <c r="C441" s="41" t="s">
        <v>238</v>
      </c>
      <c r="D441" s="10"/>
      <c r="E441" s="34" t="s">
        <v>239</v>
      </c>
      <c r="F441" s="136">
        <f t="shared" si="75"/>
        <v>75</v>
      </c>
      <c r="G441" s="136">
        <f t="shared" si="75"/>
        <v>0</v>
      </c>
      <c r="H441" s="136">
        <f t="shared" si="75"/>
        <v>0</v>
      </c>
    </row>
    <row r="442" spans="1:8" ht="22.5">
      <c r="A442" s="10" t="s">
        <v>20</v>
      </c>
      <c r="B442" s="10" t="s">
        <v>61</v>
      </c>
      <c r="C442" s="41" t="s">
        <v>238</v>
      </c>
      <c r="D442" s="10" t="s">
        <v>176</v>
      </c>
      <c r="E442" s="34" t="s">
        <v>593</v>
      </c>
      <c r="F442" s="136">
        <v>75</v>
      </c>
      <c r="G442" s="136"/>
      <c r="H442" s="136"/>
    </row>
    <row r="443" spans="1:8" ht="22.5">
      <c r="A443" s="10" t="s">
        <v>20</v>
      </c>
      <c r="B443" s="10" t="s">
        <v>61</v>
      </c>
      <c r="C443" s="41" t="s">
        <v>240</v>
      </c>
      <c r="D443" s="10"/>
      <c r="E443" s="36" t="s">
        <v>67</v>
      </c>
      <c r="F443" s="136">
        <f aca="true" t="shared" si="76" ref="F443:H444">F444</f>
        <v>150</v>
      </c>
      <c r="G443" s="136">
        <f t="shared" si="76"/>
        <v>0</v>
      </c>
      <c r="H443" s="136">
        <f t="shared" si="76"/>
        <v>0</v>
      </c>
    </row>
    <row r="444" spans="1:8" ht="12.75">
      <c r="A444" s="10" t="s">
        <v>20</v>
      </c>
      <c r="B444" s="10" t="s">
        <v>61</v>
      </c>
      <c r="C444" s="41" t="s">
        <v>241</v>
      </c>
      <c r="D444" s="10"/>
      <c r="E444" s="34" t="s">
        <v>239</v>
      </c>
      <c r="F444" s="136">
        <f t="shared" si="76"/>
        <v>150</v>
      </c>
      <c r="G444" s="136">
        <f t="shared" si="76"/>
        <v>0</v>
      </c>
      <c r="H444" s="136">
        <f t="shared" si="76"/>
        <v>0</v>
      </c>
    </row>
    <row r="445" spans="1:8" ht="22.5">
      <c r="A445" s="10" t="s">
        <v>20</v>
      </c>
      <c r="B445" s="10" t="s">
        <v>61</v>
      </c>
      <c r="C445" s="41" t="s">
        <v>241</v>
      </c>
      <c r="D445" s="10" t="s">
        <v>176</v>
      </c>
      <c r="E445" s="34" t="s">
        <v>593</v>
      </c>
      <c r="F445" s="136">
        <v>150</v>
      </c>
      <c r="G445" s="136"/>
      <c r="H445" s="136"/>
    </row>
    <row r="446" spans="1:8" ht="33.75">
      <c r="A446" s="10" t="s">
        <v>20</v>
      </c>
      <c r="B446" s="10" t="s">
        <v>61</v>
      </c>
      <c r="C446" s="41" t="s">
        <v>781</v>
      </c>
      <c r="D446" s="10"/>
      <c r="E446" s="33" t="s">
        <v>574</v>
      </c>
      <c r="F446" s="136">
        <f>F447</f>
        <v>1.7</v>
      </c>
      <c r="G446" s="136">
        <f aca="true" t="shared" si="77" ref="G446:H448">G447</f>
        <v>0</v>
      </c>
      <c r="H446" s="136">
        <f t="shared" si="77"/>
        <v>0</v>
      </c>
    </row>
    <row r="447" spans="1:8" ht="33.75">
      <c r="A447" s="10" t="s">
        <v>20</v>
      </c>
      <c r="B447" s="10" t="s">
        <v>61</v>
      </c>
      <c r="C447" s="41" t="s">
        <v>783</v>
      </c>
      <c r="D447" s="10"/>
      <c r="E447" s="33" t="s">
        <v>782</v>
      </c>
      <c r="F447" s="136">
        <f>F448</f>
        <v>1.7</v>
      </c>
      <c r="G447" s="136">
        <f t="shared" si="77"/>
        <v>0</v>
      </c>
      <c r="H447" s="136">
        <f t="shared" si="77"/>
        <v>0</v>
      </c>
    </row>
    <row r="448" spans="1:8" ht="12.75">
      <c r="A448" s="10" t="s">
        <v>20</v>
      </c>
      <c r="B448" s="10" t="s">
        <v>61</v>
      </c>
      <c r="C448" s="41" t="s">
        <v>784</v>
      </c>
      <c r="D448" s="10"/>
      <c r="E448" s="34" t="s">
        <v>239</v>
      </c>
      <c r="F448" s="136">
        <f>F449</f>
        <v>1.7</v>
      </c>
      <c r="G448" s="136">
        <f t="shared" si="77"/>
        <v>0</v>
      </c>
      <c r="H448" s="136">
        <f t="shared" si="77"/>
        <v>0</v>
      </c>
    </row>
    <row r="449" spans="1:9" ht="22.5">
      <c r="A449" s="10" t="s">
        <v>20</v>
      </c>
      <c r="B449" s="10" t="s">
        <v>61</v>
      </c>
      <c r="C449" s="41" t="s">
        <v>784</v>
      </c>
      <c r="D449" s="10" t="s">
        <v>176</v>
      </c>
      <c r="E449" s="34" t="s">
        <v>593</v>
      </c>
      <c r="F449" s="136">
        <v>1.7</v>
      </c>
      <c r="G449" s="136">
        <v>0</v>
      </c>
      <c r="H449" s="136">
        <v>0</v>
      </c>
      <c r="I449">
        <v>1.7</v>
      </c>
    </row>
    <row r="450" spans="1:8" ht="33.75">
      <c r="A450" s="10" t="s">
        <v>20</v>
      </c>
      <c r="B450" s="10" t="s">
        <v>61</v>
      </c>
      <c r="C450" s="41" t="s">
        <v>256</v>
      </c>
      <c r="D450" s="51"/>
      <c r="E450" s="49" t="s">
        <v>608</v>
      </c>
      <c r="F450" s="136">
        <f>F451</f>
        <v>7770</v>
      </c>
      <c r="G450" s="136">
        <f>G451</f>
        <v>7550</v>
      </c>
      <c r="H450" s="136">
        <f>H451</f>
        <v>7550</v>
      </c>
    </row>
    <row r="451" spans="1:8" ht="22.5">
      <c r="A451" s="10" t="s">
        <v>20</v>
      </c>
      <c r="B451" s="10" t="s">
        <v>61</v>
      </c>
      <c r="C451" s="41" t="s">
        <v>257</v>
      </c>
      <c r="D451" s="51"/>
      <c r="E451" s="49" t="s">
        <v>348</v>
      </c>
      <c r="F451" s="136">
        <f>F452+F453+F454</f>
        <v>7770</v>
      </c>
      <c r="G451" s="136">
        <f>G452+G453+G454</f>
        <v>7550</v>
      </c>
      <c r="H451" s="136">
        <f>H452+H453+H454</f>
        <v>7550</v>
      </c>
    </row>
    <row r="452" spans="1:8" ht="45">
      <c r="A452" s="10" t="s">
        <v>20</v>
      </c>
      <c r="B452" s="10" t="s">
        <v>61</v>
      </c>
      <c r="C452" s="41" t="s">
        <v>257</v>
      </c>
      <c r="D452" s="10" t="s">
        <v>108</v>
      </c>
      <c r="E452" s="34" t="s">
        <v>109</v>
      </c>
      <c r="F452" s="136">
        <v>4379</v>
      </c>
      <c r="G452" s="136">
        <v>4279</v>
      </c>
      <c r="H452" s="136">
        <v>4279</v>
      </c>
    </row>
    <row r="453" spans="1:8" ht="22.5">
      <c r="A453" s="10" t="s">
        <v>20</v>
      </c>
      <c r="B453" s="10" t="s">
        <v>61</v>
      </c>
      <c r="C453" s="41" t="s">
        <v>257</v>
      </c>
      <c r="D453" s="10" t="s">
        <v>110</v>
      </c>
      <c r="E453" s="34" t="s">
        <v>698</v>
      </c>
      <c r="F453" s="136">
        <v>3329</v>
      </c>
      <c r="G453" s="136">
        <v>3209</v>
      </c>
      <c r="H453" s="136">
        <v>3209</v>
      </c>
    </row>
    <row r="454" spans="1:8" ht="12.75">
      <c r="A454" s="10" t="s">
        <v>20</v>
      </c>
      <c r="B454" s="10" t="s">
        <v>61</v>
      </c>
      <c r="C454" s="41" t="s">
        <v>257</v>
      </c>
      <c r="D454" s="10" t="s">
        <v>174</v>
      </c>
      <c r="E454" s="33" t="s">
        <v>175</v>
      </c>
      <c r="F454" s="136">
        <v>62</v>
      </c>
      <c r="G454" s="136">
        <v>62</v>
      </c>
      <c r="H454" s="136">
        <v>62</v>
      </c>
    </row>
    <row r="455" spans="1:8" ht="22.5">
      <c r="A455" s="10" t="s">
        <v>20</v>
      </c>
      <c r="B455" s="10" t="s">
        <v>61</v>
      </c>
      <c r="C455" s="41" t="s">
        <v>258</v>
      </c>
      <c r="D455" s="10"/>
      <c r="E455" s="34" t="s">
        <v>596</v>
      </c>
      <c r="F455" s="136">
        <f aca="true" t="shared" si="78" ref="F455:H456">F456</f>
        <v>158.2</v>
      </c>
      <c r="G455" s="136">
        <f t="shared" si="78"/>
        <v>0</v>
      </c>
      <c r="H455" s="136">
        <f t="shared" si="78"/>
        <v>0</v>
      </c>
    </row>
    <row r="456" spans="1:8" ht="22.5">
      <c r="A456" s="10" t="s">
        <v>20</v>
      </c>
      <c r="B456" s="10" t="s">
        <v>61</v>
      </c>
      <c r="C456" s="41" t="s">
        <v>259</v>
      </c>
      <c r="D456" s="10"/>
      <c r="E456" s="49" t="s">
        <v>348</v>
      </c>
      <c r="F456" s="136">
        <f t="shared" si="78"/>
        <v>158.2</v>
      </c>
      <c r="G456" s="136">
        <f t="shared" si="78"/>
        <v>0</v>
      </c>
      <c r="H456" s="136">
        <f t="shared" si="78"/>
        <v>0</v>
      </c>
    </row>
    <row r="457" spans="1:8" ht="22.5">
      <c r="A457" s="10" t="s">
        <v>20</v>
      </c>
      <c r="B457" s="10" t="s">
        <v>61</v>
      </c>
      <c r="C457" s="41" t="s">
        <v>259</v>
      </c>
      <c r="D457" s="10" t="s">
        <v>110</v>
      </c>
      <c r="E457" s="34" t="s">
        <v>698</v>
      </c>
      <c r="F457" s="136">
        <v>158.2</v>
      </c>
      <c r="G457" s="136"/>
      <c r="H457" s="136"/>
    </row>
    <row r="458" spans="1:8" ht="56.25">
      <c r="A458" s="10" t="s">
        <v>20</v>
      </c>
      <c r="B458" s="10" t="s">
        <v>61</v>
      </c>
      <c r="C458" s="41" t="s">
        <v>692</v>
      </c>
      <c r="D458" s="10"/>
      <c r="E458" s="49" t="s">
        <v>35</v>
      </c>
      <c r="F458" s="136">
        <f>F459</f>
        <v>1380</v>
      </c>
      <c r="G458" s="136">
        <f>G459</f>
        <v>880</v>
      </c>
      <c r="H458" s="136">
        <f>H459</f>
        <v>880</v>
      </c>
    </row>
    <row r="459" spans="1:8" ht="22.5">
      <c r="A459" s="10" t="s">
        <v>20</v>
      </c>
      <c r="B459" s="10" t="s">
        <v>61</v>
      </c>
      <c r="C459" s="41" t="s">
        <v>693</v>
      </c>
      <c r="D459" s="10"/>
      <c r="E459" s="49" t="s">
        <v>348</v>
      </c>
      <c r="F459" s="136">
        <f>F460+F461</f>
        <v>1380</v>
      </c>
      <c r="G459" s="136">
        <f>G460+G461</f>
        <v>880</v>
      </c>
      <c r="H459" s="136">
        <f>H460+H461</f>
        <v>880</v>
      </c>
    </row>
    <row r="460" spans="1:8" ht="45">
      <c r="A460" s="10" t="s">
        <v>20</v>
      </c>
      <c r="B460" s="10" t="s">
        <v>61</v>
      </c>
      <c r="C460" s="41" t="s">
        <v>693</v>
      </c>
      <c r="D460" s="10" t="s">
        <v>108</v>
      </c>
      <c r="E460" s="34" t="s">
        <v>109</v>
      </c>
      <c r="F460" s="136">
        <v>880</v>
      </c>
      <c r="G460" s="136">
        <v>880</v>
      </c>
      <c r="H460" s="136">
        <v>880</v>
      </c>
    </row>
    <row r="461" spans="1:8" ht="22.5">
      <c r="A461" s="10" t="s">
        <v>20</v>
      </c>
      <c r="B461" s="10" t="s">
        <v>61</v>
      </c>
      <c r="C461" s="41" t="s">
        <v>693</v>
      </c>
      <c r="D461" s="10" t="s">
        <v>110</v>
      </c>
      <c r="E461" s="34" t="s">
        <v>698</v>
      </c>
      <c r="F461" s="136">
        <v>500</v>
      </c>
      <c r="G461" s="136"/>
      <c r="H461" s="136"/>
    </row>
    <row r="462" spans="1:8" ht="12.75">
      <c r="A462" s="10" t="s">
        <v>20</v>
      </c>
      <c r="B462" s="10" t="s">
        <v>61</v>
      </c>
      <c r="C462" s="41" t="s">
        <v>260</v>
      </c>
      <c r="D462" s="10"/>
      <c r="E462" s="46" t="s">
        <v>619</v>
      </c>
      <c r="F462" s="146">
        <f aca="true" t="shared" si="79" ref="F462:H463">F463</f>
        <v>6350</v>
      </c>
      <c r="G462" s="146">
        <f t="shared" si="79"/>
        <v>5990</v>
      </c>
      <c r="H462" s="146">
        <f t="shared" si="79"/>
        <v>5890</v>
      </c>
    </row>
    <row r="463" spans="1:8" ht="12.75">
      <c r="A463" s="10" t="s">
        <v>20</v>
      </c>
      <c r="B463" s="10" t="s">
        <v>61</v>
      </c>
      <c r="C463" s="41" t="s">
        <v>261</v>
      </c>
      <c r="D463" s="10"/>
      <c r="E463" s="34" t="s">
        <v>619</v>
      </c>
      <c r="F463" s="136">
        <f t="shared" si="79"/>
        <v>6350</v>
      </c>
      <c r="G463" s="136">
        <f t="shared" si="79"/>
        <v>5990</v>
      </c>
      <c r="H463" s="136">
        <f t="shared" si="79"/>
        <v>5890</v>
      </c>
    </row>
    <row r="464" spans="1:8" ht="12.75">
      <c r="A464" s="10" t="s">
        <v>20</v>
      </c>
      <c r="B464" s="10" t="s">
        <v>61</v>
      </c>
      <c r="C464" s="41" t="s">
        <v>262</v>
      </c>
      <c r="D464" s="10"/>
      <c r="E464" s="33" t="s">
        <v>472</v>
      </c>
      <c r="F464" s="136">
        <f>F465+F470+F473</f>
        <v>6350</v>
      </c>
      <c r="G464" s="136">
        <f>G465+G470+G473</f>
        <v>5990</v>
      </c>
      <c r="H464" s="136">
        <f>H465+H470+H473</f>
        <v>5890</v>
      </c>
    </row>
    <row r="465" spans="1:8" ht="22.5">
      <c r="A465" s="10" t="s">
        <v>20</v>
      </c>
      <c r="B465" s="10" t="s">
        <v>61</v>
      </c>
      <c r="C465" s="41" t="s">
        <v>263</v>
      </c>
      <c r="D465" s="10"/>
      <c r="E465" s="34" t="s">
        <v>609</v>
      </c>
      <c r="F465" s="136">
        <f>F466</f>
        <v>5680</v>
      </c>
      <c r="G465" s="136">
        <f>G466</f>
        <v>5470</v>
      </c>
      <c r="H465" s="136">
        <f>H466</f>
        <v>5370</v>
      </c>
    </row>
    <row r="466" spans="1:8" ht="22.5">
      <c r="A466" s="10" t="s">
        <v>20</v>
      </c>
      <c r="B466" s="10" t="s">
        <v>61</v>
      </c>
      <c r="C466" s="41" t="s">
        <v>264</v>
      </c>
      <c r="D466" s="10"/>
      <c r="E466" s="49" t="s">
        <v>348</v>
      </c>
      <c r="F466" s="136">
        <f>F467+F468+F469</f>
        <v>5680</v>
      </c>
      <c r="G466" s="136">
        <f>G467+G468+G469</f>
        <v>5470</v>
      </c>
      <c r="H466" s="136">
        <f>H467+H468+H469</f>
        <v>5370</v>
      </c>
    </row>
    <row r="467" spans="1:8" ht="45">
      <c r="A467" s="10" t="s">
        <v>20</v>
      </c>
      <c r="B467" s="10" t="s">
        <v>61</v>
      </c>
      <c r="C467" s="41" t="s">
        <v>264</v>
      </c>
      <c r="D467" s="10" t="s">
        <v>108</v>
      </c>
      <c r="E467" s="34" t="s">
        <v>109</v>
      </c>
      <c r="F467" s="136">
        <v>4366</v>
      </c>
      <c r="G467" s="136">
        <v>4306</v>
      </c>
      <c r="H467" s="136">
        <v>4206</v>
      </c>
    </row>
    <row r="468" spans="1:8" ht="22.5">
      <c r="A468" s="10" t="s">
        <v>20</v>
      </c>
      <c r="B468" s="10" t="s">
        <v>61</v>
      </c>
      <c r="C468" s="41" t="s">
        <v>264</v>
      </c>
      <c r="D468" s="10" t="s">
        <v>110</v>
      </c>
      <c r="E468" s="34" t="s">
        <v>698</v>
      </c>
      <c r="F468" s="136">
        <v>1261</v>
      </c>
      <c r="G468" s="136">
        <v>1111</v>
      </c>
      <c r="H468" s="136">
        <v>1111</v>
      </c>
    </row>
    <row r="469" spans="1:8" ht="12.75">
      <c r="A469" s="10" t="s">
        <v>20</v>
      </c>
      <c r="B469" s="10" t="s">
        <v>61</v>
      </c>
      <c r="C469" s="41" t="s">
        <v>264</v>
      </c>
      <c r="D469" s="10" t="s">
        <v>174</v>
      </c>
      <c r="E469" s="33" t="s">
        <v>175</v>
      </c>
      <c r="F469" s="136">
        <v>53</v>
      </c>
      <c r="G469" s="136">
        <v>53</v>
      </c>
      <c r="H469" s="136">
        <v>53</v>
      </c>
    </row>
    <row r="470" spans="1:8" ht="22.5">
      <c r="A470" s="10" t="s">
        <v>20</v>
      </c>
      <c r="B470" s="10" t="s">
        <v>61</v>
      </c>
      <c r="C470" s="41" t="s">
        <v>265</v>
      </c>
      <c r="D470" s="10"/>
      <c r="E470" s="34" t="s">
        <v>414</v>
      </c>
      <c r="F470" s="136">
        <f aca="true" t="shared" si="80" ref="F470:H471">F471</f>
        <v>150</v>
      </c>
      <c r="G470" s="136">
        <f t="shared" si="80"/>
        <v>0</v>
      </c>
      <c r="H470" s="136">
        <f t="shared" si="80"/>
        <v>0</v>
      </c>
    </row>
    <row r="471" spans="1:8" ht="22.5">
      <c r="A471" s="10" t="s">
        <v>20</v>
      </c>
      <c r="B471" s="10" t="s">
        <v>61</v>
      </c>
      <c r="C471" s="41" t="s">
        <v>266</v>
      </c>
      <c r="D471" s="10"/>
      <c r="E471" s="49" t="s">
        <v>348</v>
      </c>
      <c r="F471" s="136">
        <f t="shared" si="80"/>
        <v>150</v>
      </c>
      <c r="G471" s="136">
        <f t="shared" si="80"/>
        <v>0</v>
      </c>
      <c r="H471" s="136">
        <f t="shared" si="80"/>
        <v>0</v>
      </c>
    </row>
    <row r="472" spans="1:8" ht="22.5">
      <c r="A472" s="10" t="s">
        <v>20</v>
      </c>
      <c r="B472" s="10" t="s">
        <v>61</v>
      </c>
      <c r="C472" s="41" t="s">
        <v>266</v>
      </c>
      <c r="D472" s="10" t="s">
        <v>110</v>
      </c>
      <c r="E472" s="34" t="s">
        <v>698</v>
      </c>
      <c r="F472" s="136">
        <v>150</v>
      </c>
      <c r="G472" s="136"/>
      <c r="H472" s="136"/>
    </row>
    <row r="473" spans="1:8" ht="33.75">
      <c r="A473" s="10" t="s">
        <v>20</v>
      </c>
      <c r="B473" s="10" t="s">
        <v>61</v>
      </c>
      <c r="C473" s="41" t="s">
        <v>694</v>
      </c>
      <c r="D473" s="10"/>
      <c r="E473" s="34" t="s">
        <v>37</v>
      </c>
      <c r="F473" s="136">
        <f aca="true" t="shared" si="81" ref="F473:H474">F474</f>
        <v>520</v>
      </c>
      <c r="G473" s="136">
        <f t="shared" si="81"/>
        <v>520</v>
      </c>
      <c r="H473" s="136">
        <f t="shared" si="81"/>
        <v>520</v>
      </c>
    </row>
    <row r="474" spans="1:8" ht="22.5">
      <c r="A474" s="10" t="s">
        <v>20</v>
      </c>
      <c r="B474" s="10" t="s">
        <v>61</v>
      </c>
      <c r="C474" s="41" t="s">
        <v>695</v>
      </c>
      <c r="D474" s="10"/>
      <c r="E474" s="49" t="s">
        <v>348</v>
      </c>
      <c r="F474" s="136">
        <f t="shared" si="81"/>
        <v>520</v>
      </c>
      <c r="G474" s="136">
        <f t="shared" si="81"/>
        <v>520</v>
      </c>
      <c r="H474" s="136">
        <f t="shared" si="81"/>
        <v>520</v>
      </c>
    </row>
    <row r="475" spans="1:8" ht="45">
      <c r="A475" s="10" t="s">
        <v>20</v>
      </c>
      <c r="B475" s="10" t="s">
        <v>61</v>
      </c>
      <c r="C475" s="41" t="s">
        <v>695</v>
      </c>
      <c r="D475" s="10" t="s">
        <v>108</v>
      </c>
      <c r="E475" s="34" t="s">
        <v>109</v>
      </c>
      <c r="F475" s="136">
        <v>520</v>
      </c>
      <c r="G475" s="136">
        <v>520</v>
      </c>
      <c r="H475" s="136">
        <v>520</v>
      </c>
    </row>
    <row r="476" spans="1:8" ht="12.75">
      <c r="A476" s="10" t="s">
        <v>20</v>
      </c>
      <c r="B476" s="10" t="s">
        <v>61</v>
      </c>
      <c r="C476" s="41" t="s">
        <v>267</v>
      </c>
      <c r="D476" s="10"/>
      <c r="E476" s="46" t="s">
        <v>620</v>
      </c>
      <c r="F476" s="133">
        <f aca="true" t="shared" si="82" ref="F476:H477">F477</f>
        <v>290</v>
      </c>
      <c r="G476" s="133">
        <f t="shared" si="82"/>
        <v>270</v>
      </c>
      <c r="H476" s="133">
        <f t="shared" si="82"/>
        <v>270</v>
      </c>
    </row>
    <row r="477" spans="1:8" ht="12.75">
      <c r="A477" s="10" t="s">
        <v>20</v>
      </c>
      <c r="B477" s="10" t="s">
        <v>61</v>
      </c>
      <c r="C477" s="41" t="s">
        <v>268</v>
      </c>
      <c r="D477" s="10"/>
      <c r="E477" s="34" t="s">
        <v>620</v>
      </c>
      <c r="F477" s="136">
        <f t="shared" si="82"/>
        <v>290</v>
      </c>
      <c r="G477" s="136">
        <f t="shared" si="82"/>
        <v>270</v>
      </c>
      <c r="H477" s="136">
        <f t="shared" si="82"/>
        <v>270</v>
      </c>
    </row>
    <row r="478" spans="1:8" ht="12.75">
      <c r="A478" s="10" t="s">
        <v>20</v>
      </c>
      <c r="B478" s="10" t="s">
        <v>61</v>
      </c>
      <c r="C478" s="41" t="s">
        <v>269</v>
      </c>
      <c r="D478" s="10"/>
      <c r="E478" s="33" t="s">
        <v>472</v>
      </c>
      <c r="F478" s="136">
        <f>F479+F484</f>
        <v>290</v>
      </c>
      <c r="G478" s="136">
        <f>G479+G484</f>
        <v>270</v>
      </c>
      <c r="H478" s="136">
        <f>H479+H484</f>
        <v>270</v>
      </c>
    </row>
    <row r="479" spans="1:8" ht="12.75">
      <c r="A479" s="10" t="s">
        <v>20</v>
      </c>
      <c r="B479" s="10" t="s">
        <v>61</v>
      </c>
      <c r="C479" s="41" t="s">
        <v>270</v>
      </c>
      <c r="D479" s="10"/>
      <c r="E479" s="34" t="s">
        <v>612</v>
      </c>
      <c r="F479" s="136">
        <f>F481+F482+F483</f>
        <v>289</v>
      </c>
      <c r="G479" s="136">
        <f>G481+G482+G483</f>
        <v>270</v>
      </c>
      <c r="H479" s="136">
        <f>H481+H482+H483</f>
        <v>270</v>
      </c>
    </row>
    <row r="480" spans="1:8" ht="22.5">
      <c r="A480" s="10" t="s">
        <v>20</v>
      </c>
      <c r="B480" s="10" t="s">
        <v>61</v>
      </c>
      <c r="C480" s="41" t="s">
        <v>271</v>
      </c>
      <c r="D480" s="10"/>
      <c r="E480" s="49" t="s">
        <v>348</v>
      </c>
      <c r="F480" s="136">
        <f>F481+F482+F483</f>
        <v>289</v>
      </c>
      <c r="G480" s="136">
        <f>G481+G482+G483</f>
        <v>270</v>
      </c>
      <c r="H480" s="136">
        <f>H481+H482+H483</f>
        <v>270</v>
      </c>
    </row>
    <row r="481" spans="1:8" ht="45">
      <c r="A481" s="10" t="s">
        <v>20</v>
      </c>
      <c r="B481" s="10" t="s">
        <v>61</v>
      </c>
      <c r="C481" s="41" t="s">
        <v>271</v>
      </c>
      <c r="D481" s="10" t="s">
        <v>108</v>
      </c>
      <c r="E481" s="34" t="s">
        <v>109</v>
      </c>
      <c r="F481" s="136">
        <v>164</v>
      </c>
      <c r="G481" s="136">
        <v>164</v>
      </c>
      <c r="H481" s="136">
        <v>164</v>
      </c>
    </row>
    <row r="482" spans="1:9" ht="22.5">
      <c r="A482" s="10" t="s">
        <v>20</v>
      </c>
      <c r="B482" s="10" t="s">
        <v>61</v>
      </c>
      <c r="C482" s="41" t="s">
        <v>271</v>
      </c>
      <c r="D482" s="10" t="s">
        <v>110</v>
      </c>
      <c r="E482" s="34" t="s">
        <v>698</v>
      </c>
      <c r="F482" s="136">
        <f>104+19</f>
        <v>123</v>
      </c>
      <c r="G482" s="136">
        <v>104</v>
      </c>
      <c r="H482" s="136">
        <v>104</v>
      </c>
      <c r="I482">
        <v>19</v>
      </c>
    </row>
    <row r="483" spans="1:8" ht="12.75">
      <c r="A483" s="10" t="s">
        <v>20</v>
      </c>
      <c r="B483" s="10" t="s">
        <v>61</v>
      </c>
      <c r="C483" s="41" t="s">
        <v>271</v>
      </c>
      <c r="D483" s="10" t="s">
        <v>174</v>
      </c>
      <c r="E483" s="33" t="s">
        <v>175</v>
      </c>
      <c r="F483" s="136">
        <v>2</v>
      </c>
      <c r="G483" s="136">
        <v>2</v>
      </c>
      <c r="H483" s="136">
        <v>2</v>
      </c>
    </row>
    <row r="484" spans="1:8" ht="22.5">
      <c r="A484" s="10" t="s">
        <v>20</v>
      </c>
      <c r="B484" s="10" t="s">
        <v>61</v>
      </c>
      <c r="C484" s="41" t="s">
        <v>31</v>
      </c>
      <c r="D484" s="10"/>
      <c r="E484" s="34" t="s">
        <v>30</v>
      </c>
      <c r="F484" s="136">
        <f>F485</f>
        <v>1</v>
      </c>
      <c r="G484" s="136"/>
      <c r="H484" s="136"/>
    </row>
    <row r="485" spans="1:8" ht="22.5">
      <c r="A485" s="10" t="s">
        <v>20</v>
      </c>
      <c r="B485" s="10" t="s">
        <v>61</v>
      </c>
      <c r="C485" s="41" t="s">
        <v>32</v>
      </c>
      <c r="D485" s="10"/>
      <c r="E485" s="49" t="s">
        <v>348</v>
      </c>
      <c r="F485" s="136">
        <f>F486</f>
        <v>1</v>
      </c>
      <c r="G485" s="136"/>
      <c r="H485" s="136"/>
    </row>
    <row r="486" spans="1:9" ht="22.5">
      <c r="A486" s="10" t="s">
        <v>20</v>
      </c>
      <c r="B486" s="10" t="s">
        <v>61</v>
      </c>
      <c r="C486" s="41" t="s">
        <v>32</v>
      </c>
      <c r="D486" s="10" t="s">
        <v>110</v>
      </c>
      <c r="E486" s="34" t="s">
        <v>698</v>
      </c>
      <c r="F486" s="136">
        <f>20-19</f>
        <v>1</v>
      </c>
      <c r="G486" s="136"/>
      <c r="H486" s="136"/>
      <c r="I486">
        <v>-19</v>
      </c>
    </row>
    <row r="487" spans="1:8" ht="12.75">
      <c r="A487" s="17" t="s">
        <v>20</v>
      </c>
      <c r="B487" s="17" t="s">
        <v>12</v>
      </c>
      <c r="C487" s="39"/>
      <c r="D487" s="17"/>
      <c r="E487" s="32" t="s">
        <v>86</v>
      </c>
      <c r="F487" s="131">
        <f>F488</f>
        <v>6750</v>
      </c>
      <c r="G487" s="131">
        <f aca="true" t="shared" si="83" ref="G487:H490">G488</f>
        <v>6593</v>
      </c>
      <c r="H487" s="131">
        <f t="shared" si="83"/>
        <v>6593</v>
      </c>
    </row>
    <row r="488" spans="1:8" ht="22.5">
      <c r="A488" s="10" t="s">
        <v>20</v>
      </c>
      <c r="B488" s="10" t="s">
        <v>12</v>
      </c>
      <c r="C488" s="41" t="s">
        <v>317</v>
      </c>
      <c r="D488" s="10"/>
      <c r="E488" s="34" t="s">
        <v>52</v>
      </c>
      <c r="F488" s="131">
        <f>F489</f>
        <v>6750</v>
      </c>
      <c r="G488" s="131">
        <f t="shared" si="83"/>
        <v>6593</v>
      </c>
      <c r="H488" s="131">
        <f t="shared" si="83"/>
        <v>6593</v>
      </c>
    </row>
    <row r="489" spans="1:8" ht="12.75">
      <c r="A489" s="10" t="s">
        <v>20</v>
      </c>
      <c r="B489" s="10" t="s">
        <v>12</v>
      </c>
      <c r="C489" s="41" t="s">
        <v>272</v>
      </c>
      <c r="D489" s="10"/>
      <c r="E489" s="46" t="s">
        <v>221</v>
      </c>
      <c r="F489" s="131">
        <f>F490</f>
        <v>6750</v>
      </c>
      <c r="G489" s="131">
        <f t="shared" si="83"/>
        <v>6593</v>
      </c>
      <c r="H489" s="131">
        <f t="shared" si="83"/>
        <v>6593</v>
      </c>
    </row>
    <row r="490" spans="1:8" s="5" customFormat="1" ht="33.75">
      <c r="A490" s="10" t="s">
        <v>20</v>
      </c>
      <c r="B490" s="10" t="s">
        <v>12</v>
      </c>
      <c r="C490" s="41" t="s">
        <v>273</v>
      </c>
      <c r="D490" s="10"/>
      <c r="E490" s="34" t="s">
        <v>614</v>
      </c>
      <c r="F490" s="131">
        <f>F491</f>
        <v>6750</v>
      </c>
      <c r="G490" s="131">
        <f t="shared" si="83"/>
        <v>6593</v>
      </c>
      <c r="H490" s="131">
        <f t="shared" si="83"/>
        <v>6593</v>
      </c>
    </row>
    <row r="491" spans="1:8" s="5" customFormat="1" ht="12.75">
      <c r="A491" s="10" t="s">
        <v>20</v>
      </c>
      <c r="B491" s="10" t="s">
        <v>12</v>
      </c>
      <c r="C491" s="41" t="s">
        <v>274</v>
      </c>
      <c r="D491" s="10"/>
      <c r="E491" s="33" t="s">
        <v>472</v>
      </c>
      <c r="F491" s="131">
        <f>F492+F496+F504</f>
        <v>6750</v>
      </c>
      <c r="G491" s="131">
        <f>G492+G496+G504</f>
        <v>6593</v>
      </c>
      <c r="H491" s="131">
        <f>H492+H496+H504</f>
        <v>6593</v>
      </c>
    </row>
    <row r="492" spans="1:8" s="5" customFormat="1" ht="22.5">
      <c r="A492" s="10" t="s">
        <v>20</v>
      </c>
      <c r="B492" s="10" t="s">
        <v>12</v>
      </c>
      <c r="C492" s="41" t="s">
        <v>275</v>
      </c>
      <c r="D492" s="10"/>
      <c r="E492" s="33" t="s">
        <v>276</v>
      </c>
      <c r="F492" s="131">
        <f>F493</f>
        <v>880</v>
      </c>
      <c r="G492" s="131">
        <f>G493</f>
        <v>873</v>
      </c>
      <c r="H492" s="131">
        <f>H493</f>
        <v>873</v>
      </c>
    </row>
    <row r="493" spans="1:8" s="5" customFormat="1" ht="12.75">
      <c r="A493" s="10" t="s">
        <v>20</v>
      </c>
      <c r="B493" s="10" t="s">
        <v>12</v>
      </c>
      <c r="C493" s="41" t="s">
        <v>277</v>
      </c>
      <c r="D493" s="10"/>
      <c r="E493" s="33" t="s">
        <v>478</v>
      </c>
      <c r="F493" s="131">
        <f>F494+F495</f>
        <v>880</v>
      </c>
      <c r="G493" s="131">
        <f>G494+G495</f>
        <v>873</v>
      </c>
      <c r="H493" s="131">
        <f>H494+H495</f>
        <v>873</v>
      </c>
    </row>
    <row r="494" spans="1:8" s="5" customFormat="1" ht="45">
      <c r="A494" s="10" t="s">
        <v>20</v>
      </c>
      <c r="B494" s="10" t="s">
        <v>12</v>
      </c>
      <c r="C494" s="41" t="s">
        <v>277</v>
      </c>
      <c r="D494" s="10" t="s">
        <v>108</v>
      </c>
      <c r="E494" s="34" t="s">
        <v>109</v>
      </c>
      <c r="F494" s="133">
        <v>877</v>
      </c>
      <c r="G494" s="133">
        <v>870</v>
      </c>
      <c r="H494" s="133">
        <v>870</v>
      </c>
    </row>
    <row r="495" spans="1:8" s="5" customFormat="1" ht="12.75">
      <c r="A495" s="10" t="s">
        <v>20</v>
      </c>
      <c r="B495" s="10" t="s">
        <v>12</v>
      </c>
      <c r="C495" s="41" t="s">
        <v>277</v>
      </c>
      <c r="D495" s="10" t="s">
        <v>174</v>
      </c>
      <c r="E495" s="33" t="s">
        <v>175</v>
      </c>
      <c r="F495" s="133">
        <v>3</v>
      </c>
      <c r="G495" s="133">
        <v>3</v>
      </c>
      <c r="H495" s="133">
        <v>3</v>
      </c>
    </row>
    <row r="496" spans="1:8" s="5" customFormat="1" ht="33.75">
      <c r="A496" s="10" t="s">
        <v>20</v>
      </c>
      <c r="B496" s="10" t="s">
        <v>12</v>
      </c>
      <c r="C496" s="41" t="s">
        <v>278</v>
      </c>
      <c r="D496" s="10"/>
      <c r="E496" s="34" t="s">
        <v>615</v>
      </c>
      <c r="F496" s="136">
        <f>F497+F501</f>
        <v>1629</v>
      </c>
      <c r="G496" s="136">
        <f>G497+G501</f>
        <v>1579</v>
      </c>
      <c r="H496" s="136">
        <f>H497+H501</f>
        <v>1579</v>
      </c>
    </row>
    <row r="497" spans="1:8" s="5" customFormat="1" ht="22.5">
      <c r="A497" s="10" t="s">
        <v>20</v>
      </c>
      <c r="B497" s="10" t="s">
        <v>12</v>
      </c>
      <c r="C497" s="41" t="s">
        <v>279</v>
      </c>
      <c r="D497" s="10"/>
      <c r="E497" s="49" t="s">
        <v>348</v>
      </c>
      <c r="F497" s="136">
        <f>F498+F499+F500</f>
        <v>1579</v>
      </c>
      <c r="G497" s="136">
        <f>G498+G499+G500</f>
        <v>1579</v>
      </c>
      <c r="H497" s="136">
        <f>H498+H499+H500</f>
        <v>1579</v>
      </c>
    </row>
    <row r="498" spans="1:8" s="5" customFormat="1" ht="45">
      <c r="A498" s="10" t="s">
        <v>20</v>
      </c>
      <c r="B498" s="10" t="s">
        <v>12</v>
      </c>
      <c r="C498" s="41" t="s">
        <v>279</v>
      </c>
      <c r="D498" s="10" t="s">
        <v>108</v>
      </c>
      <c r="E498" s="34" t="s">
        <v>109</v>
      </c>
      <c r="F498" s="136">
        <v>1337</v>
      </c>
      <c r="G498" s="136">
        <v>1337</v>
      </c>
      <c r="H498" s="136">
        <v>1337</v>
      </c>
    </row>
    <row r="499" spans="1:8" ht="22.5">
      <c r="A499" s="10" t="s">
        <v>20</v>
      </c>
      <c r="B499" s="10" t="s">
        <v>12</v>
      </c>
      <c r="C499" s="41" t="s">
        <v>279</v>
      </c>
      <c r="D499" s="10" t="s">
        <v>110</v>
      </c>
      <c r="E499" s="34" t="s">
        <v>698</v>
      </c>
      <c r="F499" s="133">
        <v>228</v>
      </c>
      <c r="G499" s="133">
        <v>228</v>
      </c>
      <c r="H499" s="133">
        <v>228</v>
      </c>
    </row>
    <row r="500" spans="1:8" ht="12.75">
      <c r="A500" s="10" t="s">
        <v>20</v>
      </c>
      <c r="B500" s="10" t="s">
        <v>12</v>
      </c>
      <c r="C500" s="41" t="s">
        <v>279</v>
      </c>
      <c r="D500" s="10" t="s">
        <v>174</v>
      </c>
      <c r="E500" s="33" t="s">
        <v>175</v>
      </c>
      <c r="F500" s="136">
        <v>14</v>
      </c>
      <c r="G500" s="136">
        <v>14</v>
      </c>
      <c r="H500" s="136">
        <v>14</v>
      </c>
    </row>
    <row r="501" spans="1:8" ht="45">
      <c r="A501" s="10" t="s">
        <v>20</v>
      </c>
      <c r="B501" s="10" t="s">
        <v>12</v>
      </c>
      <c r="C501" s="41" t="s">
        <v>280</v>
      </c>
      <c r="D501" s="10"/>
      <c r="E501" s="34" t="s">
        <v>338</v>
      </c>
      <c r="F501" s="136">
        <f aca="true" t="shared" si="84" ref="F501:H502">F502</f>
        <v>50</v>
      </c>
      <c r="G501" s="136">
        <f t="shared" si="84"/>
        <v>0</v>
      </c>
      <c r="H501" s="136">
        <f t="shared" si="84"/>
        <v>0</v>
      </c>
    </row>
    <row r="502" spans="1:8" ht="22.5">
      <c r="A502" s="10" t="s">
        <v>20</v>
      </c>
      <c r="B502" s="10" t="s">
        <v>12</v>
      </c>
      <c r="C502" s="41" t="s">
        <v>281</v>
      </c>
      <c r="D502" s="10"/>
      <c r="E502" s="49" t="s">
        <v>348</v>
      </c>
      <c r="F502" s="136">
        <f t="shared" si="84"/>
        <v>50</v>
      </c>
      <c r="G502" s="136">
        <f t="shared" si="84"/>
        <v>0</v>
      </c>
      <c r="H502" s="136">
        <f t="shared" si="84"/>
        <v>0</v>
      </c>
    </row>
    <row r="503" spans="1:8" ht="22.5">
      <c r="A503" s="10" t="s">
        <v>20</v>
      </c>
      <c r="B503" s="10" t="s">
        <v>12</v>
      </c>
      <c r="C503" s="41" t="s">
        <v>281</v>
      </c>
      <c r="D503" s="10" t="s">
        <v>110</v>
      </c>
      <c r="E503" s="34" t="s">
        <v>698</v>
      </c>
      <c r="F503" s="136">
        <v>50</v>
      </c>
      <c r="G503" s="136"/>
      <c r="H503" s="136"/>
    </row>
    <row r="504" spans="1:8" ht="33.75">
      <c r="A504" s="10" t="s">
        <v>20</v>
      </c>
      <c r="B504" s="10" t="s">
        <v>12</v>
      </c>
      <c r="C504" s="41" t="s">
        <v>282</v>
      </c>
      <c r="D504" s="10"/>
      <c r="E504" s="34" t="s">
        <v>337</v>
      </c>
      <c r="F504" s="136">
        <f>F505</f>
        <v>4241</v>
      </c>
      <c r="G504" s="136">
        <f>G505</f>
        <v>4141</v>
      </c>
      <c r="H504" s="136">
        <f>H505</f>
        <v>4141</v>
      </c>
    </row>
    <row r="505" spans="1:8" ht="22.5">
      <c r="A505" s="10" t="s">
        <v>20</v>
      </c>
      <c r="B505" s="10" t="s">
        <v>12</v>
      </c>
      <c r="C505" s="41" t="s">
        <v>283</v>
      </c>
      <c r="D505" s="10"/>
      <c r="E505" s="49" t="s">
        <v>348</v>
      </c>
      <c r="F505" s="136">
        <f>F506+F507+F508</f>
        <v>4241</v>
      </c>
      <c r="G505" s="136">
        <f>G506+G507+G508</f>
        <v>4141</v>
      </c>
      <c r="H505" s="136">
        <f>H506+H507+H508</f>
        <v>4141</v>
      </c>
    </row>
    <row r="506" spans="1:8" ht="45">
      <c r="A506" s="10" t="s">
        <v>20</v>
      </c>
      <c r="B506" s="10" t="s">
        <v>12</v>
      </c>
      <c r="C506" s="41" t="s">
        <v>283</v>
      </c>
      <c r="D506" s="10" t="s">
        <v>108</v>
      </c>
      <c r="E506" s="34" t="s">
        <v>109</v>
      </c>
      <c r="F506" s="136">
        <v>3879</v>
      </c>
      <c r="G506" s="136">
        <v>3779</v>
      </c>
      <c r="H506" s="136">
        <v>3779</v>
      </c>
    </row>
    <row r="507" spans="1:8" ht="22.5">
      <c r="A507" s="10" t="s">
        <v>20</v>
      </c>
      <c r="B507" s="10" t="s">
        <v>12</v>
      </c>
      <c r="C507" s="41" t="s">
        <v>283</v>
      </c>
      <c r="D507" s="10" t="s">
        <v>110</v>
      </c>
      <c r="E507" s="34" t="s">
        <v>698</v>
      </c>
      <c r="F507" s="136">
        <v>356</v>
      </c>
      <c r="G507" s="136">
        <v>356</v>
      </c>
      <c r="H507" s="136">
        <v>356</v>
      </c>
    </row>
    <row r="508" spans="1:8" ht="12.75">
      <c r="A508" s="10" t="s">
        <v>20</v>
      </c>
      <c r="B508" s="10" t="s">
        <v>12</v>
      </c>
      <c r="C508" s="41" t="s">
        <v>283</v>
      </c>
      <c r="D508" s="10" t="s">
        <v>174</v>
      </c>
      <c r="E508" s="33" t="s">
        <v>175</v>
      </c>
      <c r="F508" s="136">
        <v>6</v>
      </c>
      <c r="G508" s="136">
        <v>6</v>
      </c>
      <c r="H508" s="136">
        <v>6</v>
      </c>
    </row>
    <row r="509" spans="1:8" s="5" customFormat="1" ht="12.75">
      <c r="A509" s="17" t="s">
        <v>20</v>
      </c>
      <c r="B509" s="17" t="s">
        <v>13</v>
      </c>
      <c r="C509" s="118"/>
      <c r="D509" s="17"/>
      <c r="E509" s="32" t="s">
        <v>14</v>
      </c>
      <c r="F509" s="146">
        <f>F510</f>
        <v>250</v>
      </c>
      <c r="G509" s="146">
        <f aca="true" t="shared" si="85" ref="G509:H511">G510</f>
        <v>250</v>
      </c>
      <c r="H509" s="146">
        <f t="shared" si="85"/>
        <v>250</v>
      </c>
    </row>
    <row r="510" spans="1:8" s="5" customFormat="1" ht="12.75">
      <c r="A510" s="17" t="s">
        <v>20</v>
      </c>
      <c r="B510" s="17" t="s">
        <v>17</v>
      </c>
      <c r="C510" s="39"/>
      <c r="D510" s="17"/>
      <c r="E510" s="32" t="s">
        <v>18</v>
      </c>
      <c r="F510" s="146">
        <f>F511</f>
        <v>250</v>
      </c>
      <c r="G510" s="146">
        <f t="shared" si="85"/>
        <v>250</v>
      </c>
      <c r="H510" s="146">
        <f t="shared" si="85"/>
        <v>250</v>
      </c>
    </row>
    <row r="511" spans="1:8" ht="22.5">
      <c r="A511" s="10" t="s">
        <v>20</v>
      </c>
      <c r="B511" s="10" t="s">
        <v>17</v>
      </c>
      <c r="C511" s="41" t="s">
        <v>585</v>
      </c>
      <c r="D511" s="10"/>
      <c r="E511" s="34" t="s">
        <v>49</v>
      </c>
      <c r="F511" s="136">
        <f>F512</f>
        <v>250</v>
      </c>
      <c r="G511" s="136">
        <f t="shared" si="85"/>
        <v>250</v>
      </c>
      <c r="H511" s="136">
        <f t="shared" si="85"/>
        <v>250</v>
      </c>
    </row>
    <row r="512" spans="1:8" ht="22.5">
      <c r="A512" s="10" t="s">
        <v>20</v>
      </c>
      <c r="B512" s="10" t="s">
        <v>17</v>
      </c>
      <c r="C512" s="41" t="s">
        <v>576</v>
      </c>
      <c r="D512" s="10"/>
      <c r="E512" s="45" t="s">
        <v>640</v>
      </c>
      <c r="F512" s="136">
        <f>F513+F518</f>
        <v>250</v>
      </c>
      <c r="G512" s="136">
        <f>G513+G518</f>
        <v>250</v>
      </c>
      <c r="H512" s="136">
        <f>H513+H518</f>
        <v>250</v>
      </c>
    </row>
    <row r="513" spans="1:8" ht="33.75">
      <c r="A513" s="10" t="s">
        <v>20</v>
      </c>
      <c r="B513" s="10" t="s">
        <v>17</v>
      </c>
      <c r="C513" s="41" t="s">
        <v>577</v>
      </c>
      <c r="D513" s="10"/>
      <c r="E513" s="34" t="s">
        <v>416</v>
      </c>
      <c r="F513" s="136">
        <f>F514</f>
        <v>150</v>
      </c>
      <c r="G513" s="136">
        <f aca="true" t="shared" si="86" ref="G513:H516">G514</f>
        <v>150</v>
      </c>
      <c r="H513" s="136">
        <f t="shared" si="86"/>
        <v>150</v>
      </c>
    </row>
    <row r="514" spans="1:8" ht="12.75">
      <c r="A514" s="10" t="s">
        <v>20</v>
      </c>
      <c r="B514" s="10" t="s">
        <v>17</v>
      </c>
      <c r="C514" s="41" t="s">
        <v>578</v>
      </c>
      <c r="D514" s="10"/>
      <c r="E514" s="33" t="s">
        <v>472</v>
      </c>
      <c r="F514" s="136">
        <f>F515</f>
        <v>150</v>
      </c>
      <c r="G514" s="136">
        <f t="shared" si="86"/>
        <v>150</v>
      </c>
      <c r="H514" s="136">
        <f t="shared" si="86"/>
        <v>150</v>
      </c>
    </row>
    <row r="515" spans="1:8" ht="22.5">
      <c r="A515" s="10" t="s">
        <v>20</v>
      </c>
      <c r="B515" s="10" t="s">
        <v>17</v>
      </c>
      <c r="C515" s="41" t="s">
        <v>579</v>
      </c>
      <c r="D515" s="10"/>
      <c r="E515" s="34" t="s">
        <v>417</v>
      </c>
      <c r="F515" s="136">
        <f>F516</f>
        <v>150</v>
      </c>
      <c r="G515" s="136">
        <f t="shared" si="86"/>
        <v>150</v>
      </c>
      <c r="H515" s="136">
        <f t="shared" si="86"/>
        <v>150</v>
      </c>
    </row>
    <row r="516" spans="1:8" ht="12.75">
      <c r="A516" s="10" t="s">
        <v>20</v>
      </c>
      <c r="B516" s="10" t="s">
        <v>17</v>
      </c>
      <c r="C516" s="41" t="s">
        <v>580</v>
      </c>
      <c r="D516" s="10"/>
      <c r="E516" s="34" t="s">
        <v>496</v>
      </c>
      <c r="F516" s="136">
        <f>F517</f>
        <v>150</v>
      </c>
      <c r="G516" s="136">
        <f t="shared" si="86"/>
        <v>150</v>
      </c>
      <c r="H516" s="136">
        <f t="shared" si="86"/>
        <v>150</v>
      </c>
    </row>
    <row r="517" spans="1:8" ht="22.5">
      <c r="A517" s="10" t="s">
        <v>20</v>
      </c>
      <c r="B517" s="10" t="s">
        <v>17</v>
      </c>
      <c r="C517" s="41" t="s">
        <v>580</v>
      </c>
      <c r="D517" s="10" t="s">
        <v>110</v>
      </c>
      <c r="E517" s="34" t="s">
        <v>698</v>
      </c>
      <c r="F517" s="136">
        <v>150</v>
      </c>
      <c r="G517" s="136">
        <v>150</v>
      </c>
      <c r="H517" s="136">
        <v>150</v>
      </c>
    </row>
    <row r="518" spans="1:8" ht="33.75">
      <c r="A518" s="10" t="s">
        <v>20</v>
      </c>
      <c r="B518" s="10" t="s">
        <v>17</v>
      </c>
      <c r="C518" s="41" t="s">
        <v>581</v>
      </c>
      <c r="D518" s="10"/>
      <c r="E518" s="34" t="s">
        <v>419</v>
      </c>
      <c r="F518" s="136">
        <f>F519</f>
        <v>100</v>
      </c>
      <c r="G518" s="136">
        <f aca="true" t="shared" si="87" ref="G518:H521">G519</f>
        <v>100</v>
      </c>
      <c r="H518" s="136">
        <f t="shared" si="87"/>
        <v>100</v>
      </c>
    </row>
    <row r="519" spans="1:8" ht="12.75">
      <c r="A519" s="10" t="s">
        <v>20</v>
      </c>
      <c r="B519" s="10" t="s">
        <v>17</v>
      </c>
      <c r="C519" s="41" t="s">
        <v>583</v>
      </c>
      <c r="D519" s="10"/>
      <c r="E519" s="33" t="s">
        <v>472</v>
      </c>
      <c r="F519" s="136">
        <f>F520</f>
        <v>100</v>
      </c>
      <c r="G519" s="136">
        <f t="shared" si="87"/>
        <v>100</v>
      </c>
      <c r="H519" s="136">
        <f t="shared" si="87"/>
        <v>100</v>
      </c>
    </row>
    <row r="520" spans="1:8" ht="33.75">
      <c r="A520" s="10" t="s">
        <v>20</v>
      </c>
      <c r="B520" s="10" t="s">
        <v>17</v>
      </c>
      <c r="C520" s="41" t="s">
        <v>582</v>
      </c>
      <c r="D520" s="10"/>
      <c r="E520" s="34" t="s">
        <v>418</v>
      </c>
      <c r="F520" s="136">
        <f>F521</f>
        <v>100</v>
      </c>
      <c r="G520" s="136">
        <f t="shared" si="87"/>
        <v>100</v>
      </c>
      <c r="H520" s="136">
        <f t="shared" si="87"/>
        <v>100</v>
      </c>
    </row>
    <row r="521" spans="1:8" ht="12.75">
      <c r="A521" s="10" t="s">
        <v>20</v>
      </c>
      <c r="B521" s="10" t="s">
        <v>17</v>
      </c>
      <c r="C521" s="41" t="s">
        <v>584</v>
      </c>
      <c r="D521" s="10"/>
      <c r="E521" s="34" t="s">
        <v>496</v>
      </c>
      <c r="F521" s="136">
        <f>F522</f>
        <v>100</v>
      </c>
      <c r="G521" s="136">
        <f t="shared" si="87"/>
        <v>100</v>
      </c>
      <c r="H521" s="136">
        <f t="shared" si="87"/>
        <v>100</v>
      </c>
    </row>
    <row r="522" spans="1:8" ht="22.5">
      <c r="A522" s="10" t="s">
        <v>20</v>
      </c>
      <c r="B522" s="10" t="s">
        <v>17</v>
      </c>
      <c r="C522" s="41" t="s">
        <v>584</v>
      </c>
      <c r="D522" s="10" t="s">
        <v>110</v>
      </c>
      <c r="E522" s="34" t="s">
        <v>698</v>
      </c>
      <c r="F522" s="136">
        <v>100</v>
      </c>
      <c r="G522" s="136">
        <v>100</v>
      </c>
      <c r="H522" s="136">
        <v>100</v>
      </c>
    </row>
    <row r="523" spans="1:8" ht="12.75">
      <c r="A523" s="10" t="s">
        <v>20</v>
      </c>
      <c r="B523" s="17" t="s">
        <v>85</v>
      </c>
      <c r="C523" s="39"/>
      <c r="D523" s="17"/>
      <c r="E523" s="32" t="s">
        <v>78</v>
      </c>
      <c r="F523" s="146">
        <f>F524+F538</f>
        <v>4010</v>
      </c>
      <c r="G523" s="146">
        <f>G524+G538</f>
        <v>3810</v>
      </c>
      <c r="H523" s="146">
        <f>H524+H538</f>
        <v>3757.1</v>
      </c>
    </row>
    <row r="524" spans="1:8" ht="12.75">
      <c r="A524" s="10" t="s">
        <v>20</v>
      </c>
      <c r="B524" s="17" t="s">
        <v>96</v>
      </c>
      <c r="C524" s="39"/>
      <c r="D524" s="17"/>
      <c r="E524" s="35" t="s">
        <v>97</v>
      </c>
      <c r="F524" s="146">
        <f>F525</f>
        <v>3450</v>
      </c>
      <c r="G524" s="146">
        <f>G525</f>
        <v>3250</v>
      </c>
      <c r="H524" s="146">
        <f>H525</f>
        <v>3197.1</v>
      </c>
    </row>
    <row r="525" spans="1:8" ht="22.5">
      <c r="A525" s="10" t="s">
        <v>20</v>
      </c>
      <c r="B525" s="10" t="s">
        <v>96</v>
      </c>
      <c r="C525" s="41" t="s">
        <v>284</v>
      </c>
      <c r="D525" s="10"/>
      <c r="E525" s="33" t="s">
        <v>50</v>
      </c>
      <c r="F525" s="136">
        <f>F532+F526</f>
        <v>3450</v>
      </c>
      <c r="G525" s="136">
        <f>G532+G526</f>
        <v>3250</v>
      </c>
      <c r="H525" s="136">
        <f>H532+H526</f>
        <v>3197.1</v>
      </c>
    </row>
    <row r="526" spans="1:8" ht="12.75" hidden="1">
      <c r="A526" s="10" t="s">
        <v>20</v>
      </c>
      <c r="B526" s="10" t="s">
        <v>96</v>
      </c>
      <c r="C526" s="42" t="s">
        <v>290</v>
      </c>
      <c r="D526" s="18"/>
      <c r="E526" s="45" t="s">
        <v>600</v>
      </c>
      <c r="F526" s="136">
        <f>F527</f>
        <v>0</v>
      </c>
      <c r="G526" s="136">
        <f aca="true" t="shared" si="88" ref="G526:H530">G527</f>
        <v>0</v>
      </c>
      <c r="H526" s="136">
        <f t="shared" si="88"/>
        <v>0</v>
      </c>
    </row>
    <row r="527" spans="1:8" ht="33.75" hidden="1">
      <c r="A527" s="10" t="s">
        <v>20</v>
      </c>
      <c r="B527" s="10" t="s">
        <v>96</v>
      </c>
      <c r="C527" s="42" t="s">
        <v>291</v>
      </c>
      <c r="D527" s="18"/>
      <c r="E527" s="33" t="s">
        <v>602</v>
      </c>
      <c r="F527" s="136">
        <f>F528</f>
        <v>0</v>
      </c>
      <c r="G527" s="136">
        <f t="shared" si="88"/>
        <v>0</v>
      </c>
      <c r="H527" s="136">
        <f t="shared" si="88"/>
        <v>0</v>
      </c>
    </row>
    <row r="528" spans="1:8" ht="12.75" hidden="1">
      <c r="A528" s="10" t="s">
        <v>20</v>
      </c>
      <c r="B528" s="10" t="s">
        <v>96</v>
      </c>
      <c r="C528" s="42" t="s">
        <v>292</v>
      </c>
      <c r="D528" s="18"/>
      <c r="E528" s="33" t="s">
        <v>472</v>
      </c>
      <c r="F528" s="136">
        <f>F529</f>
        <v>0</v>
      </c>
      <c r="G528" s="136">
        <f t="shared" si="88"/>
        <v>0</v>
      </c>
      <c r="H528" s="136">
        <f t="shared" si="88"/>
        <v>0</v>
      </c>
    </row>
    <row r="529" spans="1:8" ht="33.75" hidden="1">
      <c r="A529" s="10" t="s">
        <v>20</v>
      </c>
      <c r="B529" s="10" t="s">
        <v>96</v>
      </c>
      <c r="C529" s="42" t="s">
        <v>293</v>
      </c>
      <c r="D529" s="18"/>
      <c r="E529" s="33" t="s">
        <v>602</v>
      </c>
      <c r="F529" s="136">
        <f>F530</f>
        <v>0</v>
      </c>
      <c r="G529" s="136">
        <f t="shared" si="88"/>
        <v>0</v>
      </c>
      <c r="H529" s="136">
        <f t="shared" si="88"/>
        <v>0</v>
      </c>
    </row>
    <row r="530" spans="1:8" ht="12.75" hidden="1">
      <c r="A530" s="10" t="s">
        <v>20</v>
      </c>
      <c r="B530" s="10" t="s">
        <v>96</v>
      </c>
      <c r="C530" s="42" t="s">
        <v>294</v>
      </c>
      <c r="D530" s="18"/>
      <c r="E530" s="33" t="s">
        <v>223</v>
      </c>
      <c r="F530" s="136">
        <f>F531</f>
        <v>0</v>
      </c>
      <c r="G530" s="136">
        <f t="shared" si="88"/>
        <v>0</v>
      </c>
      <c r="H530" s="136">
        <f t="shared" si="88"/>
        <v>0</v>
      </c>
    </row>
    <row r="531" spans="1:8" ht="22.5" hidden="1">
      <c r="A531" s="10" t="s">
        <v>20</v>
      </c>
      <c r="B531" s="10" t="s">
        <v>96</v>
      </c>
      <c r="C531" s="42" t="s">
        <v>294</v>
      </c>
      <c r="D531" s="10" t="s">
        <v>110</v>
      </c>
      <c r="E531" s="34" t="s">
        <v>111</v>
      </c>
      <c r="F531" s="136">
        <v>0</v>
      </c>
      <c r="G531" s="136">
        <v>0</v>
      </c>
      <c r="H531" s="136">
        <v>0</v>
      </c>
    </row>
    <row r="532" spans="1:8" ht="22.5">
      <c r="A532" s="10" t="s">
        <v>20</v>
      </c>
      <c r="B532" s="10" t="s">
        <v>96</v>
      </c>
      <c r="C532" s="41" t="s">
        <v>285</v>
      </c>
      <c r="D532" s="10"/>
      <c r="E532" s="33" t="s">
        <v>457</v>
      </c>
      <c r="F532" s="136">
        <f>F533</f>
        <v>3450</v>
      </c>
      <c r="G532" s="136">
        <f aca="true" t="shared" si="89" ref="G532:H536">G533</f>
        <v>3250</v>
      </c>
      <c r="H532" s="136">
        <f t="shared" si="89"/>
        <v>3197.1</v>
      </c>
    </row>
    <row r="533" spans="1:8" ht="12.75">
      <c r="A533" s="10" t="s">
        <v>20</v>
      </c>
      <c r="B533" s="10" t="s">
        <v>96</v>
      </c>
      <c r="C533" s="41" t="s">
        <v>286</v>
      </c>
      <c r="D533" s="10"/>
      <c r="E533" s="33" t="s">
        <v>597</v>
      </c>
      <c r="F533" s="136">
        <f>F534</f>
        <v>3450</v>
      </c>
      <c r="G533" s="136">
        <f t="shared" si="89"/>
        <v>3250</v>
      </c>
      <c r="H533" s="136">
        <f t="shared" si="89"/>
        <v>3197.1</v>
      </c>
    </row>
    <row r="534" spans="1:8" ht="12.75">
      <c r="A534" s="10" t="s">
        <v>20</v>
      </c>
      <c r="B534" s="10" t="s">
        <v>96</v>
      </c>
      <c r="C534" s="41" t="s">
        <v>287</v>
      </c>
      <c r="D534" s="10"/>
      <c r="E534" s="33" t="s">
        <v>472</v>
      </c>
      <c r="F534" s="136">
        <f>F535</f>
        <v>3450</v>
      </c>
      <c r="G534" s="136">
        <f t="shared" si="89"/>
        <v>3250</v>
      </c>
      <c r="H534" s="136">
        <f t="shared" si="89"/>
        <v>3197.1</v>
      </c>
    </row>
    <row r="535" spans="1:8" ht="22.5">
      <c r="A535" s="10" t="s">
        <v>20</v>
      </c>
      <c r="B535" s="10" t="s">
        <v>96</v>
      </c>
      <c r="C535" s="41" t="s">
        <v>288</v>
      </c>
      <c r="D535" s="10"/>
      <c r="E535" s="33" t="s">
        <v>598</v>
      </c>
      <c r="F535" s="136">
        <f>F536</f>
        <v>3450</v>
      </c>
      <c r="G535" s="136">
        <f t="shared" si="89"/>
        <v>3250</v>
      </c>
      <c r="H535" s="136">
        <f t="shared" si="89"/>
        <v>3197.1</v>
      </c>
    </row>
    <row r="536" spans="1:8" ht="33.75">
      <c r="A536" s="10" t="s">
        <v>20</v>
      </c>
      <c r="B536" s="10" t="s">
        <v>96</v>
      </c>
      <c r="C536" s="41" t="s">
        <v>289</v>
      </c>
      <c r="D536" s="10"/>
      <c r="E536" s="33" t="s">
        <v>323</v>
      </c>
      <c r="F536" s="136">
        <f>F537</f>
        <v>3450</v>
      </c>
      <c r="G536" s="136">
        <f t="shared" si="89"/>
        <v>3250</v>
      </c>
      <c r="H536" s="136">
        <f t="shared" si="89"/>
        <v>3197.1</v>
      </c>
    </row>
    <row r="537" spans="1:8" ht="22.5">
      <c r="A537" s="10" t="s">
        <v>20</v>
      </c>
      <c r="B537" s="10" t="s">
        <v>96</v>
      </c>
      <c r="C537" s="41" t="s">
        <v>289</v>
      </c>
      <c r="D537" s="10" t="s">
        <v>176</v>
      </c>
      <c r="E537" s="34" t="s">
        <v>593</v>
      </c>
      <c r="F537" s="136">
        <v>3450</v>
      </c>
      <c r="G537" s="136">
        <v>3250</v>
      </c>
      <c r="H537" s="136">
        <v>3197.1</v>
      </c>
    </row>
    <row r="538" spans="1:8" s="5" customFormat="1" ht="12.75">
      <c r="A538" s="17" t="s">
        <v>20</v>
      </c>
      <c r="B538" s="17" t="s">
        <v>498</v>
      </c>
      <c r="C538" s="39"/>
      <c r="D538" s="17"/>
      <c r="E538" s="32" t="s">
        <v>499</v>
      </c>
      <c r="F538" s="146">
        <f aca="true" t="shared" si="90" ref="F538:H544">F539</f>
        <v>560</v>
      </c>
      <c r="G538" s="146">
        <f t="shared" si="90"/>
        <v>560</v>
      </c>
      <c r="H538" s="146">
        <f t="shared" si="90"/>
        <v>560</v>
      </c>
    </row>
    <row r="539" spans="1:8" ht="22.5">
      <c r="A539" s="10" t="s">
        <v>20</v>
      </c>
      <c r="B539" s="10" t="s">
        <v>498</v>
      </c>
      <c r="C539" s="41" t="s">
        <v>284</v>
      </c>
      <c r="D539" s="10"/>
      <c r="E539" s="33" t="s">
        <v>50</v>
      </c>
      <c r="F539" s="136">
        <f t="shared" si="90"/>
        <v>560</v>
      </c>
      <c r="G539" s="136">
        <f t="shared" si="90"/>
        <v>560</v>
      </c>
      <c r="H539" s="136">
        <f t="shared" si="90"/>
        <v>560</v>
      </c>
    </row>
    <row r="540" spans="1:8" ht="12.75">
      <c r="A540" s="10" t="s">
        <v>20</v>
      </c>
      <c r="B540" s="10" t="s">
        <v>498</v>
      </c>
      <c r="C540" s="42" t="s">
        <v>290</v>
      </c>
      <c r="D540" s="18"/>
      <c r="E540" s="45" t="s">
        <v>600</v>
      </c>
      <c r="F540" s="136">
        <f t="shared" si="90"/>
        <v>560</v>
      </c>
      <c r="G540" s="136">
        <f t="shared" si="90"/>
        <v>560</v>
      </c>
      <c r="H540" s="136">
        <f t="shared" si="90"/>
        <v>560</v>
      </c>
    </row>
    <row r="541" spans="1:8" ht="33.75">
      <c r="A541" s="10" t="s">
        <v>20</v>
      </c>
      <c r="B541" s="10" t="s">
        <v>498</v>
      </c>
      <c r="C541" s="42" t="s">
        <v>291</v>
      </c>
      <c r="D541" s="18"/>
      <c r="E541" s="33" t="s">
        <v>602</v>
      </c>
      <c r="F541" s="136">
        <f t="shared" si="90"/>
        <v>560</v>
      </c>
      <c r="G541" s="136">
        <f t="shared" si="90"/>
        <v>560</v>
      </c>
      <c r="H541" s="136">
        <f t="shared" si="90"/>
        <v>560</v>
      </c>
    </row>
    <row r="542" spans="1:8" ht="12.75">
      <c r="A542" s="10" t="s">
        <v>20</v>
      </c>
      <c r="B542" s="10" t="s">
        <v>498</v>
      </c>
      <c r="C542" s="42" t="s">
        <v>292</v>
      </c>
      <c r="D542" s="18"/>
      <c r="E542" s="33" t="s">
        <v>472</v>
      </c>
      <c r="F542" s="136">
        <f t="shared" si="90"/>
        <v>560</v>
      </c>
      <c r="G542" s="136">
        <f t="shared" si="90"/>
        <v>560</v>
      </c>
      <c r="H542" s="136">
        <f t="shared" si="90"/>
        <v>560</v>
      </c>
    </row>
    <row r="543" spans="1:8" ht="33.75">
      <c r="A543" s="10" t="s">
        <v>20</v>
      </c>
      <c r="B543" s="10" t="s">
        <v>498</v>
      </c>
      <c r="C543" s="42" t="s">
        <v>293</v>
      </c>
      <c r="D543" s="18"/>
      <c r="E543" s="33" t="s">
        <v>602</v>
      </c>
      <c r="F543" s="136">
        <f t="shared" si="90"/>
        <v>560</v>
      </c>
      <c r="G543" s="136">
        <f t="shared" si="90"/>
        <v>560</v>
      </c>
      <c r="H543" s="136">
        <f t="shared" si="90"/>
        <v>560</v>
      </c>
    </row>
    <row r="544" spans="1:8" ht="12.75">
      <c r="A544" s="10" t="s">
        <v>20</v>
      </c>
      <c r="B544" s="10" t="s">
        <v>498</v>
      </c>
      <c r="C544" s="42" t="s">
        <v>294</v>
      </c>
      <c r="D544" s="18"/>
      <c r="E544" s="33" t="s">
        <v>223</v>
      </c>
      <c r="F544" s="136">
        <f t="shared" si="90"/>
        <v>560</v>
      </c>
      <c r="G544" s="136">
        <f t="shared" si="90"/>
        <v>560</v>
      </c>
      <c r="H544" s="136">
        <f t="shared" si="90"/>
        <v>560</v>
      </c>
    </row>
    <row r="545" spans="1:8" ht="22.5">
      <c r="A545" s="10" t="s">
        <v>20</v>
      </c>
      <c r="B545" s="10" t="s">
        <v>498</v>
      </c>
      <c r="C545" s="42" t="s">
        <v>294</v>
      </c>
      <c r="D545" s="10" t="s">
        <v>110</v>
      </c>
      <c r="E545" s="34" t="s">
        <v>698</v>
      </c>
      <c r="F545" s="136">
        <v>560</v>
      </c>
      <c r="G545" s="136">
        <v>560</v>
      </c>
      <c r="H545" s="136">
        <v>560</v>
      </c>
    </row>
    <row r="546" spans="1:8" ht="22.5">
      <c r="A546" s="17" t="s">
        <v>63</v>
      </c>
      <c r="B546" s="17"/>
      <c r="C546" s="39"/>
      <c r="D546" s="17"/>
      <c r="E546" s="32" t="s">
        <v>101</v>
      </c>
      <c r="F546" s="131">
        <f>F556+F678+F547</f>
        <v>173131.50000000003</v>
      </c>
      <c r="G546" s="131">
        <f>G556+G678+G547</f>
        <v>165577.6</v>
      </c>
      <c r="H546" s="131">
        <f>H556+H678+H547</f>
        <v>165277.6</v>
      </c>
    </row>
    <row r="547" spans="1:8" ht="12.75">
      <c r="A547" s="17" t="s">
        <v>63</v>
      </c>
      <c r="B547" s="17" t="s">
        <v>673</v>
      </c>
      <c r="C547" s="39"/>
      <c r="D547" s="17"/>
      <c r="E547" s="32" t="s">
        <v>73</v>
      </c>
      <c r="F547" s="131">
        <f aca="true" t="shared" si="91" ref="F547:H554">F548</f>
        <v>125</v>
      </c>
      <c r="G547" s="131">
        <f t="shared" si="91"/>
        <v>125</v>
      </c>
      <c r="H547" s="131">
        <f t="shared" si="91"/>
        <v>125</v>
      </c>
    </row>
    <row r="548" spans="1:8" ht="12.75">
      <c r="A548" s="17" t="s">
        <v>63</v>
      </c>
      <c r="B548" s="17" t="s">
        <v>112</v>
      </c>
      <c r="C548" s="39"/>
      <c r="D548" s="17"/>
      <c r="E548" s="32" t="s">
        <v>171</v>
      </c>
      <c r="F548" s="131">
        <f t="shared" si="91"/>
        <v>125</v>
      </c>
      <c r="G548" s="131">
        <f t="shared" si="91"/>
        <v>125</v>
      </c>
      <c r="H548" s="131">
        <f t="shared" si="91"/>
        <v>125</v>
      </c>
    </row>
    <row r="549" spans="1:8" ht="33.75">
      <c r="A549" s="10" t="s">
        <v>63</v>
      </c>
      <c r="B549" s="10" t="s">
        <v>112</v>
      </c>
      <c r="C549" s="118">
        <v>1200000000</v>
      </c>
      <c r="D549" s="10"/>
      <c r="E549" s="36" t="s">
        <v>53</v>
      </c>
      <c r="F549" s="133">
        <f t="shared" si="91"/>
        <v>125</v>
      </c>
      <c r="G549" s="133">
        <f t="shared" si="91"/>
        <v>125</v>
      </c>
      <c r="H549" s="133">
        <f t="shared" si="91"/>
        <v>125</v>
      </c>
    </row>
    <row r="550" spans="1:8" ht="22.5">
      <c r="A550" s="10" t="s">
        <v>63</v>
      </c>
      <c r="B550" s="10" t="s">
        <v>112</v>
      </c>
      <c r="C550" s="118">
        <v>1250000000</v>
      </c>
      <c r="D550" s="10"/>
      <c r="E550" s="48" t="s">
        <v>228</v>
      </c>
      <c r="F550" s="133">
        <f t="shared" si="91"/>
        <v>125</v>
      </c>
      <c r="G550" s="133">
        <f t="shared" si="91"/>
        <v>125</v>
      </c>
      <c r="H550" s="133">
        <f t="shared" si="91"/>
        <v>125</v>
      </c>
    </row>
    <row r="551" spans="1:8" ht="22.5">
      <c r="A551" s="10" t="s">
        <v>63</v>
      </c>
      <c r="B551" s="10" t="s">
        <v>112</v>
      </c>
      <c r="C551" s="118">
        <v>1250200000</v>
      </c>
      <c r="D551" s="10"/>
      <c r="E551" s="36" t="s">
        <v>75</v>
      </c>
      <c r="F551" s="133">
        <f t="shared" si="91"/>
        <v>125</v>
      </c>
      <c r="G551" s="133">
        <f t="shared" si="91"/>
        <v>125</v>
      </c>
      <c r="H551" s="133">
        <f t="shared" si="91"/>
        <v>125</v>
      </c>
    </row>
    <row r="552" spans="1:8" ht="12.75">
      <c r="A552" s="10" t="s">
        <v>63</v>
      </c>
      <c r="B552" s="10" t="s">
        <v>112</v>
      </c>
      <c r="C552" s="118">
        <v>1250220000</v>
      </c>
      <c r="D552" s="10"/>
      <c r="E552" s="33" t="s">
        <v>472</v>
      </c>
      <c r="F552" s="133">
        <f t="shared" si="91"/>
        <v>125</v>
      </c>
      <c r="G552" s="133">
        <f t="shared" si="91"/>
        <v>125</v>
      </c>
      <c r="H552" s="133">
        <f t="shared" si="91"/>
        <v>125</v>
      </c>
    </row>
    <row r="553" spans="1:8" ht="12.75">
      <c r="A553" s="10" t="s">
        <v>63</v>
      </c>
      <c r="B553" s="10" t="s">
        <v>112</v>
      </c>
      <c r="C553" s="118">
        <v>1250220010</v>
      </c>
      <c r="D553" s="10"/>
      <c r="E553" s="36" t="s">
        <v>456</v>
      </c>
      <c r="F553" s="133">
        <f t="shared" si="91"/>
        <v>125</v>
      </c>
      <c r="G553" s="133">
        <f t="shared" si="91"/>
        <v>125</v>
      </c>
      <c r="H553" s="133">
        <f t="shared" si="91"/>
        <v>125</v>
      </c>
    </row>
    <row r="554" spans="1:8" ht="12.75">
      <c r="A554" s="10" t="s">
        <v>63</v>
      </c>
      <c r="B554" s="10" t="s">
        <v>112</v>
      </c>
      <c r="C554" s="118" t="s">
        <v>370</v>
      </c>
      <c r="D554" s="10"/>
      <c r="E554" s="36" t="s">
        <v>295</v>
      </c>
      <c r="F554" s="133">
        <f t="shared" si="91"/>
        <v>125</v>
      </c>
      <c r="G554" s="133">
        <f t="shared" si="91"/>
        <v>125</v>
      </c>
      <c r="H554" s="133">
        <f t="shared" si="91"/>
        <v>125</v>
      </c>
    </row>
    <row r="555" spans="1:8" ht="22.5">
      <c r="A555" s="10" t="s">
        <v>63</v>
      </c>
      <c r="B555" s="10" t="s">
        <v>112</v>
      </c>
      <c r="C555" s="118" t="s">
        <v>370</v>
      </c>
      <c r="D555" s="10" t="s">
        <v>176</v>
      </c>
      <c r="E555" s="34" t="s">
        <v>593</v>
      </c>
      <c r="F555" s="133">
        <v>125</v>
      </c>
      <c r="G555" s="133">
        <v>125</v>
      </c>
      <c r="H555" s="133">
        <v>125</v>
      </c>
    </row>
    <row r="556" spans="1:8" ht="12.75">
      <c r="A556" s="17" t="s">
        <v>63</v>
      </c>
      <c r="B556" s="17" t="s">
        <v>6</v>
      </c>
      <c r="C556" s="39"/>
      <c r="D556" s="17"/>
      <c r="E556" s="32" t="s">
        <v>7</v>
      </c>
      <c r="F556" s="131">
        <f>F557+F573+F621+F629+F643+F607</f>
        <v>170110.90000000002</v>
      </c>
      <c r="G556" s="131">
        <f>G557+G573+G621+G629+G643+G607</f>
        <v>162557</v>
      </c>
      <c r="H556" s="131">
        <f>H557+H573+H621+H629+H643+H607</f>
        <v>162257</v>
      </c>
    </row>
    <row r="557" spans="1:8" ht="12.75">
      <c r="A557" s="17" t="s">
        <v>63</v>
      </c>
      <c r="B557" s="17" t="s">
        <v>64</v>
      </c>
      <c r="C557" s="39"/>
      <c r="D557" s="17"/>
      <c r="E557" s="32" t="s">
        <v>65</v>
      </c>
      <c r="F557" s="131">
        <f aca="true" t="shared" si="92" ref="F557:H558">F558</f>
        <v>48981.5</v>
      </c>
      <c r="G557" s="131">
        <f t="shared" si="92"/>
        <v>47448</v>
      </c>
      <c r="H557" s="131">
        <f t="shared" si="92"/>
        <v>47348</v>
      </c>
    </row>
    <row r="558" spans="1:8" ht="33.75">
      <c r="A558" s="10" t="s">
        <v>63</v>
      </c>
      <c r="B558" s="10" t="s">
        <v>64</v>
      </c>
      <c r="C558" s="41" t="s">
        <v>296</v>
      </c>
      <c r="D558" s="37"/>
      <c r="E558" s="36" t="s">
        <v>53</v>
      </c>
      <c r="F558" s="136">
        <f t="shared" si="92"/>
        <v>48981.5</v>
      </c>
      <c r="G558" s="136">
        <f t="shared" si="92"/>
        <v>47448</v>
      </c>
      <c r="H558" s="136">
        <f t="shared" si="92"/>
        <v>47348</v>
      </c>
    </row>
    <row r="559" spans="1:8" s="5" customFormat="1" ht="12.75">
      <c r="A559" s="10" t="s">
        <v>63</v>
      </c>
      <c r="B559" s="10" t="s">
        <v>64</v>
      </c>
      <c r="C559" s="41" t="s">
        <v>297</v>
      </c>
      <c r="D559" s="37"/>
      <c r="E559" s="48" t="s">
        <v>226</v>
      </c>
      <c r="F559" s="136">
        <f>F560+F569</f>
        <v>48981.5</v>
      </c>
      <c r="G559" s="136">
        <f>G560+G569</f>
        <v>47448</v>
      </c>
      <c r="H559" s="136">
        <f>H560+H569</f>
        <v>47348</v>
      </c>
    </row>
    <row r="560" spans="1:8" ht="22.5">
      <c r="A560" s="10" t="s">
        <v>63</v>
      </c>
      <c r="B560" s="10" t="s">
        <v>64</v>
      </c>
      <c r="C560" s="41" t="s">
        <v>298</v>
      </c>
      <c r="D560" s="37"/>
      <c r="E560" s="36" t="s">
        <v>437</v>
      </c>
      <c r="F560" s="136">
        <f>F561</f>
        <v>24016.5</v>
      </c>
      <c r="G560" s="136">
        <f>G561</f>
        <v>22483</v>
      </c>
      <c r="H560" s="136">
        <f>H561</f>
        <v>22383</v>
      </c>
    </row>
    <row r="561" spans="1:8" ht="12.75">
      <c r="A561" s="10" t="s">
        <v>63</v>
      </c>
      <c r="B561" s="10" t="s">
        <v>64</v>
      </c>
      <c r="C561" s="41" t="s">
        <v>299</v>
      </c>
      <c r="D561" s="37"/>
      <c r="E561" s="33" t="s">
        <v>472</v>
      </c>
      <c r="F561" s="136">
        <f>F562+F565+F567</f>
        <v>24016.5</v>
      </c>
      <c r="G561" s="136">
        <f>G562+G565+G567</f>
        <v>22483</v>
      </c>
      <c r="H561" s="136">
        <f>H562+H565+H567</f>
        <v>22383</v>
      </c>
    </row>
    <row r="562" spans="1:8" ht="12.75">
      <c r="A562" s="10" t="s">
        <v>63</v>
      </c>
      <c r="B562" s="10" t="s">
        <v>64</v>
      </c>
      <c r="C562" s="41" t="s">
        <v>300</v>
      </c>
      <c r="D562" s="37"/>
      <c r="E562" s="36" t="s">
        <v>438</v>
      </c>
      <c r="F562" s="136">
        <f aca="true" t="shared" si="93" ref="F562:H563">F563</f>
        <v>22725.7</v>
      </c>
      <c r="G562" s="136">
        <f t="shared" si="93"/>
        <v>22483</v>
      </c>
      <c r="H562" s="136">
        <f t="shared" si="93"/>
        <v>22383</v>
      </c>
    </row>
    <row r="563" spans="1:8" ht="33.75">
      <c r="A563" s="10" t="s">
        <v>63</v>
      </c>
      <c r="B563" s="10" t="s">
        <v>64</v>
      </c>
      <c r="C563" s="41" t="s">
        <v>301</v>
      </c>
      <c r="D563" s="37"/>
      <c r="E563" s="36" t="s">
        <v>323</v>
      </c>
      <c r="F563" s="136">
        <f t="shared" si="93"/>
        <v>22725.7</v>
      </c>
      <c r="G563" s="136">
        <f t="shared" si="93"/>
        <v>22483</v>
      </c>
      <c r="H563" s="136">
        <f t="shared" si="93"/>
        <v>22383</v>
      </c>
    </row>
    <row r="564" spans="1:9" ht="22.5">
      <c r="A564" s="10" t="s">
        <v>63</v>
      </c>
      <c r="B564" s="10" t="s">
        <v>64</v>
      </c>
      <c r="C564" s="41" t="s">
        <v>301</v>
      </c>
      <c r="D564" s="37">
        <v>600</v>
      </c>
      <c r="E564" s="34" t="s">
        <v>616</v>
      </c>
      <c r="F564" s="136">
        <f>22783-57.3</f>
        <v>22725.7</v>
      </c>
      <c r="G564" s="136">
        <v>22483</v>
      </c>
      <c r="H564" s="136">
        <v>22383</v>
      </c>
      <c r="I564" s="155">
        <v>-57.3</v>
      </c>
    </row>
    <row r="565" spans="1:8" ht="12.75">
      <c r="A565" s="10" t="s">
        <v>63</v>
      </c>
      <c r="B565" s="10" t="s">
        <v>64</v>
      </c>
      <c r="C565" s="41" t="s">
        <v>302</v>
      </c>
      <c r="D565" s="37"/>
      <c r="E565" s="34" t="s">
        <v>295</v>
      </c>
      <c r="F565" s="136">
        <f>F566</f>
        <v>577.8</v>
      </c>
      <c r="G565" s="136">
        <f>G566</f>
        <v>0</v>
      </c>
      <c r="H565" s="136">
        <f>H566</f>
        <v>0</v>
      </c>
    </row>
    <row r="566" spans="1:9" ht="22.5">
      <c r="A566" s="10" t="s">
        <v>63</v>
      </c>
      <c r="B566" s="10" t="s">
        <v>64</v>
      </c>
      <c r="C566" s="41" t="s">
        <v>302</v>
      </c>
      <c r="D566" s="37">
        <v>600</v>
      </c>
      <c r="E566" s="34" t="s">
        <v>616</v>
      </c>
      <c r="F566" s="136">
        <f>140+380.5+57.3</f>
        <v>577.8</v>
      </c>
      <c r="G566" s="136"/>
      <c r="H566" s="136"/>
      <c r="I566">
        <f>380.5+57.3</f>
        <v>437.8</v>
      </c>
    </row>
    <row r="567" spans="1:8" ht="22.5">
      <c r="A567" s="10" t="s">
        <v>63</v>
      </c>
      <c r="B567" s="10" t="s">
        <v>64</v>
      </c>
      <c r="C567" s="41" t="s">
        <v>303</v>
      </c>
      <c r="D567" s="37"/>
      <c r="E567" s="36" t="s">
        <v>67</v>
      </c>
      <c r="F567" s="136">
        <f>F568</f>
        <v>713</v>
      </c>
      <c r="G567" s="136">
        <f>G568</f>
        <v>0</v>
      </c>
      <c r="H567" s="136">
        <f>H568</f>
        <v>0</v>
      </c>
    </row>
    <row r="568" spans="1:9" ht="22.5">
      <c r="A568" s="10" t="s">
        <v>63</v>
      </c>
      <c r="B568" s="10" t="s">
        <v>64</v>
      </c>
      <c r="C568" s="41" t="s">
        <v>303</v>
      </c>
      <c r="D568" s="37">
        <v>600</v>
      </c>
      <c r="E568" s="34" t="s">
        <v>616</v>
      </c>
      <c r="F568" s="136">
        <f>350+100+263</f>
        <v>713</v>
      </c>
      <c r="G568" s="136"/>
      <c r="H568" s="136"/>
      <c r="I568">
        <v>263</v>
      </c>
    </row>
    <row r="569" spans="1:8" s="9" customFormat="1" ht="22.5">
      <c r="A569" s="10" t="s">
        <v>63</v>
      </c>
      <c r="B569" s="10" t="s">
        <v>64</v>
      </c>
      <c r="C569" s="41" t="s">
        <v>162</v>
      </c>
      <c r="D569" s="37"/>
      <c r="E569" s="36" t="s">
        <v>222</v>
      </c>
      <c r="F569" s="136">
        <f>F570</f>
        <v>24965</v>
      </c>
      <c r="G569" s="136">
        <f aca="true" t="shared" si="94" ref="G569:H571">G570</f>
        <v>24965</v>
      </c>
      <c r="H569" s="136">
        <f t="shared" si="94"/>
        <v>24965</v>
      </c>
    </row>
    <row r="570" spans="1:8" s="9" customFormat="1" ht="47.25" customHeight="1">
      <c r="A570" s="10" t="s">
        <v>63</v>
      </c>
      <c r="B570" s="10" t="s">
        <v>64</v>
      </c>
      <c r="C570" s="41" t="s">
        <v>163</v>
      </c>
      <c r="D570" s="37"/>
      <c r="E570" s="36" t="s">
        <v>164</v>
      </c>
      <c r="F570" s="136">
        <f>F571</f>
        <v>24965</v>
      </c>
      <c r="G570" s="136">
        <f t="shared" si="94"/>
        <v>24965</v>
      </c>
      <c r="H570" s="136">
        <f t="shared" si="94"/>
        <v>24965</v>
      </c>
    </row>
    <row r="571" spans="1:8" s="9" customFormat="1" ht="47.25" customHeight="1">
      <c r="A571" s="10" t="s">
        <v>63</v>
      </c>
      <c r="B571" s="10" t="s">
        <v>64</v>
      </c>
      <c r="C571" s="41" t="s">
        <v>165</v>
      </c>
      <c r="D571" s="37"/>
      <c r="E571" s="130" t="s">
        <v>588</v>
      </c>
      <c r="F571" s="136">
        <f>F572</f>
        <v>24965</v>
      </c>
      <c r="G571" s="136">
        <f t="shared" si="94"/>
        <v>24965</v>
      </c>
      <c r="H571" s="136">
        <f t="shared" si="94"/>
        <v>24965</v>
      </c>
    </row>
    <row r="572" spans="1:8" s="9" customFormat="1" ht="47.25" customHeight="1">
      <c r="A572" s="10" t="s">
        <v>63</v>
      </c>
      <c r="B572" s="10" t="s">
        <v>64</v>
      </c>
      <c r="C572" s="41" t="s">
        <v>165</v>
      </c>
      <c r="D572" s="37">
        <v>600</v>
      </c>
      <c r="E572" s="34" t="s">
        <v>593</v>
      </c>
      <c r="F572" s="136">
        <v>24965</v>
      </c>
      <c r="G572" s="136">
        <v>24965</v>
      </c>
      <c r="H572" s="136">
        <v>24965</v>
      </c>
    </row>
    <row r="573" spans="1:8" ht="12.75">
      <c r="A573" s="17" t="s">
        <v>63</v>
      </c>
      <c r="B573" s="17" t="s">
        <v>59</v>
      </c>
      <c r="C573" s="39"/>
      <c r="D573" s="17"/>
      <c r="E573" s="61" t="s">
        <v>60</v>
      </c>
      <c r="F573" s="146">
        <f aca="true" t="shared" si="95" ref="F573:H574">F574</f>
        <v>107426.20000000001</v>
      </c>
      <c r="G573" s="146">
        <f t="shared" si="95"/>
        <v>102911</v>
      </c>
      <c r="H573" s="146">
        <f t="shared" si="95"/>
        <v>102811</v>
      </c>
    </row>
    <row r="574" spans="1:8" ht="33.75">
      <c r="A574" s="10" t="s">
        <v>63</v>
      </c>
      <c r="B574" s="10" t="s">
        <v>59</v>
      </c>
      <c r="C574" s="41" t="s">
        <v>296</v>
      </c>
      <c r="D574" s="37"/>
      <c r="E574" s="36" t="s">
        <v>53</v>
      </c>
      <c r="F574" s="136">
        <f t="shared" si="95"/>
        <v>107426.20000000001</v>
      </c>
      <c r="G574" s="136">
        <f t="shared" si="95"/>
        <v>102911</v>
      </c>
      <c r="H574" s="136">
        <f t="shared" si="95"/>
        <v>102811</v>
      </c>
    </row>
    <row r="575" spans="1:8" ht="22.5">
      <c r="A575" s="7">
        <v>575</v>
      </c>
      <c r="B575" s="10" t="s">
        <v>59</v>
      </c>
      <c r="C575" s="118">
        <v>1220000000</v>
      </c>
      <c r="D575" s="38"/>
      <c r="E575" s="48" t="s">
        <v>178</v>
      </c>
      <c r="F575" s="136">
        <f>F576+F597</f>
        <v>107426.20000000001</v>
      </c>
      <c r="G575" s="136">
        <f>G576+G597</f>
        <v>102911</v>
      </c>
      <c r="H575" s="136">
        <f>H576+H597</f>
        <v>102811</v>
      </c>
    </row>
    <row r="576" spans="1:8" ht="22.5">
      <c r="A576" s="7">
        <v>575</v>
      </c>
      <c r="B576" s="10" t="s">
        <v>59</v>
      </c>
      <c r="C576" s="118">
        <v>1220100000</v>
      </c>
      <c r="D576" s="38"/>
      <c r="E576" s="36" t="s">
        <v>178</v>
      </c>
      <c r="F576" s="136">
        <f>F577</f>
        <v>28488.6</v>
      </c>
      <c r="G576" s="136">
        <f>G577</f>
        <v>26480</v>
      </c>
      <c r="H576" s="136">
        <f>H577</f>
        <v>26380</v>
      </c>
    </row>
    <row r="577" spans="1:8" ht="12.75">
      <c r="A577" s="7">
        <v>575</v>
      </c>
      <c r="B577" s="10" t="s">
        <v>59</v>
      </c>
      <c r="C577" s="118">
        <v>1220120000</v>
      </c>
      <c r="D577" s="38"/>
      <c r="E577" s="33" t="s">
        <v>472</v>
      </c>
      <c r="F577" s="136">
        <f>F578+F591+F594+F581</f>
        <v>28488.6</v>
      </c>
      <c r="G577" s="136">
        <f>G578+G591+G594+G581</f>
        <v>26480</v>
      </c>
      <c r="H577" s="136">
        <f>H578+H591+H594+H581</f>
        <v>26380</v>
      </c>
    </row>
    <row r="578" spans="1:8" ht="12.75">
      <c r="A578" s="7">
        <v>575</v>
      </c>
      <c r="B578" s="10" t="s">
        <v>59</v>
      </c>
      <c r="C578" s="118">
        <v>1220120020</v>
      </c>
      <c r="D578" s="38"/>
      <c r="E578" s="36" t="s">
        <v>438</v>
      </c>
      <c r="F578" s="136">
        <f aca="true" t="shared" si="96" ref="F578:H579">F579</f>
        <v>19553.8</v>
      </c>
      <c r="G578" s="136">
        <f t="shared" si="96"/>
        <v>19403</v>
      </c>
      <c r="H578" s="136">
        <f t="shared" si="96"/>
        <v>19303</v>
      </c>
    </row>
    <row r="579" spans="1:8" ht="33.75">
      <c r="A579" s="7">
        <v>575</v>
      </c>
      <c r="B579" s="10" t="s">
        <v>59</v>
      </c>
      <c r="C579" s="118" t="s">
        <v>184</v>
      </c>
      <c r="D579" s="38"/>
      <c r="E579" s="36" t="s">
        <v>185</v>
      </c>
      <c r="F579" s="136">
        <f t="shared" si="96"/>
        <v>19553.8</v>
      </c>
      <c r="G579" s="136">
        <f t="shared" si="96"/>
        <v>19403</v>
      </c>
      <c r="H579" s="136">
        <f t="shared" si="96"/>
        <v>19303</v>
      </c>
    </row>
    <row r="580" spans="1:9" ht="22.5">
      <c r="A580" s="7">
        <v>575</v>
      </c>
      <c r="B580" s="10" t="s">
        <v>59</v>
      </c>
      <c r="C580" s="118" t="s">
        <v>184</v>
      </c>
      <c r="D580" s="37">
        <v>600</v>
      </c>
      <c r="E580" s="34" t="s">
        <v>593</v>
      </c>
      <c r="F580" s="136">
        <f>19683-100-29.2</f>
        <v>19553.8</v>
      </c>
      <c r="G580" s="136">
        <v>19403</v>
      </c>
      <c r="H580" s="136">
        <v>19303</v>
      </c>
      <c r="I580" s="155">
        <f>-100-29.2</f>
        <v>-129.2</v>
      </c>
    </row>
    <row r="581" spans="1:8" ht="33.75">
      <c r="A581" s="7">
        <v>575</v>
      </c>
      <c r="B581" s="10" t="s">
        <v>59</v>
      </c>
      <c r="C581" s="118" t="s">
        <v>406</v>
      </c>
      <c r="D581" s="37"/>
      <c r="E581" s="34" t="s">
        <v>541</v>
      </c>
      <c r="F581" s="136">
        <f>F582+F585+F588</f>
        <v>7255.05</v>
      </c>
      <c r="G581" s="136">
        <f>G582+G585</f>
        <v>7077</v>
      </c>
      <c r="H581" s="136">
        <f>H582+H585</f>
        <v>7077</v>
      </c>
    </row>
    <row r="582" spans="1:8" s="9" customFormat="1" ht="22.5">
      <c r="A582" s="7">
        <v>575</v>
      </c>
      <c r="B582" s="10" t="s">
        <v>59</v>
      </c>
      <c r="C582" s="118" t="s">
        <v>505</v>
      </c>
      <c r="D582" s="37"/>
      <c r="E582" s="36" t="s">
        <v>346</v>
      </c>
      <c r="F582" s="136">
        <f aca="true" t="shared" si="97" ref="F582:H583">F583</f>
        <v>1473</v>
      </c>
      <c r="G582" s="136">
        <f t="shared" si="97"/>
        <v>1473</v>
      </c>
      <c r="H582" s="136">
        <f t="shared" si="97"/>
        <v>1473</v>
      </c>
    </row>
    <row r="583" spans="1:8" s="9" customFormat="1" ht="33.75">
      <c r="A583" s="7">
        <v>575</v>
      </c>
      <c r="B583" s="10" t="s">
        <v>59</v>
      </c>
      <c r="C583" s="118" t="s">
        <v>506</v>
      </c>
      <c r="D583" s="37"/>
      <c r="E583" s="36" t="s">
        <v>185</v>
      </c>
      <c r="F583" s="136">
        <f t="shared" si="97"/>
        <v>1473</v>
      </c>
      <c r="G583" s="136">
        <f t="shared" si="97"/>
        <v>1473</v>
      </c>
      <c r="H583" s="136">
        <f t="shared" si="97"/>
        <v>1473</v>
      </c>
    </row>
    <row r="584" spans="1:8" s="9" customFormat="1" ht="22.5">
      <c r="A584" s="7">
        <v>575</v>
      </c>
      <c r="B584" s="10" t="s">
        <v>59</v>
      </c>
      <c r="C584" s="118" t="s">
        <v>506</v>
      </c>
      <c r="D584" s="37">
        <v>600</v>
      </c>
      <c r="E584" s="34" t="s">
        <v>593</v>
      </c>
      <c r="F584" s="136">
        <v>1473</v>
      </c>
      <c r="G584" s="136">
        <v>1473</v>
      </c>
      <c r="H584" s="136">
        <v>1473</v>
      </c>
    </row>
    <row r="585" spans="1:8" s="9" customFormat="1" ht="22.5">
      <c r="A585" s="7">
        <v>575</v>
      </c>
      <c r="B585" s="10" t="s">
        <v>59</v>
      </c>
      <c r="C585" s="118" t="s">
        <v>507</v>
      </c>
      <c r="D585" s="37"/>
      <c r="E585" s="34" t="s">
        <v>345</v>
      </c>
      <c r="F585" s="136">
        <f aca="true" t="shared" si="98" ref="F585:H586">F586</f>
        <v>5588.55</v>
      </c>
      <c r="G585" s="136">
        <f t="shared" si="98"/>
        <v>5604</v>
      </c>
      <c r="H585" s="136">
        <f t="shared" si="98"/>
        <v>5604</v>
      </c>
    </row>
    <row r="586" spans="1:8" s="9" customFormat="1" ht="33.75">
      <c r="A586" s="7">
        <v>575</v>
      </c>
      <c r="B586" s="10" t="s">
        <v>59</v>
      </c>
      <c r="C586" s="118" t="s">
        <v>508</v>
      </c>
      <c r="D586" s="37"/>
      <c r="E586" s="36" t="s">
        <v>185</v>
      </c>
      <c r="F586" s="136">
        <f t="shared" si="98"/>
        <v>5588.55</v>
      </c>
      <c r="G586" s="136">
        <f t="shared" si="98"/>
        <v>5604</v>
      </c>
      <c r="H586" s="136">
        <f t="shared" si="98"/>
        <v>5604</v>
      </c>
    </row>
    <row r="587" spans="1:9" s="9" customFormat="1" ht="22.5">
      <c r="A587" s="7">
        <v>575</v>
      </c>
      <c r="B587" s="10" t="s">
        <v>59</v>
      </c>
      <c r="C587" s="118" t="s">
        <v>508</v>
      </c>
      <c r="D587" s="37">
        <v>600</v>
      </c>
      <c r="E587" s="34" t="s">
        <v>593</v>
      </c>
      <c r="F587" s="136">
        <f>5604-15.45</f>
        <v>5588.55</v>
      </c>
      <c r="G587" s="136">
        <v>5604</v>
      </c>
      <c r="H587" s="136">
        <v>5604</v>
      </c>
      <c r="I587" s="155">
        <v>-15.45</v>
      </c>
    </row>
    <row r="588" spans="1:9" s="9" customFormat="1" ht="45">
      <c r="A588" s="7">
        <v>575</v>
      </c>
      <c r="B588" s="10" t="s">
        <v>59</v>
      </c>
      <c r="C588" s="118" t="s">
        <v>778</v>
      </c>
      <c r="D588" s="37"/>
      <c r="E588" s="34" t="s">
        <v>780</v>
      </c>
      <c r="F588" s="136">
        <f aca="true" t="shared" si="99" ref="F588:H589">F589</f>
        <v>193.5</v>
      </c>
      <c r="G588" s="136">
        <f t="shared" si="99"/>
        <v>0</v>
      </c>
      <c r="H588" s="136">
        <f t="shared" si="99"/>
        <v>0</v>
      </c>
      <c r="I588" s="159"/>
    </row>
    <row r="589" spans="1:9" s="9" customFormat="1" ht="12.75">
      <c r="A589" s="7">
        <v>575</v>
      </c>
      <c r="B589" s="10" t="s">
        <v>59</v>
      </c>
      <c r="C589" s="118" t="s">
        <v>779</v>
      </c>
      <c r="D589" s="37"/>
      <c r="E589" s="34" t="s">
        <v>295</v>
      </c>
      <c r="F589" s="136">
        <f t="shared" si="99"/>
        <v>193.5</v>
      </c>
      <c r="G589" s="136">
        <f t="shared" si="99"/>
        <v>0</v>
      </c>
      <c r="H589" s="136">
        <f t="shared" si="99"/>
        <v>0</v>
      </c>
      <c r="I589" s="159"/>
    </row>
    <row r="590" spans="1:9" s="9" customFormat="1" ht="22.5">
      <c r="A590" s="7">
        <v>575</v>
      </c>
      <c r="B590" s="10" t="s">
        <v>59</v>
      </c>
      <c r="C590" s="118" t="s">
        <v>779</v>
      </c>
      <c r="D590" s="37">
        <v>600</v>
      </c>
      <c r="E590" s="34" t="s">
        <v>593</v>
      </c>
      <c r="F590" s="136">
        <v>193.5</v>
      </c>
      <c r="G590" s="136">
        <v>0</v>
      </c>
      <c r="H590" s="136">
        <v>0</v>
      </c>
      <c r="I590" s="159">
        <v>193.5</v>
      </c>
    </row>
    <row r="591" spans="1:8" ht="12.75">
      <c r="A591" s="7">
        <v>575</v>
      </c>
      <c r="B591" s="10" t="s">
        <v>59</v>
      </c>
      <c r="C591" s="118">
        <v>1220120030</v>
      </c>
      <c r="D591" s="37"/>
      <c r="E591" s="36" t="s">
        <v>435</v>
      </c>
      <c r="F591" s="136">
        <f aca="true" t="shared" si="100" ref="F591:H592">F592</f>
        <v>771.45</v>
      </c>
      <c r="G591" s="136">
        <f t="shared" si="100"/>
        <v>0</v>
      </c>
      <c r="H591" s="136">
        <f t="shared" si="100"/>
        <v>0</v>
      </c>
    </row>
    <row r="592" spans="1:8" ht="12.75">
      <c r="A592" s="7">
        <v>575</v>
      </c>
      <c r="B592" s="10" t="s">
        <v>59</v>
      </c>
      <c r="C592" s="118" t="s">
        <v>186</v>
      </c>
      <c r="D592" s="37"/>
      <c r="E592" s="34" t="s">
        <v>295</v>
      </c>
      <c r="F592" s="136">
        <f t="shared" si="100"/>
        <v>771.45</v>
      </c>
      <c r="G592" s="136">
        <f t="shared" si="100"/>
        <v>0</v>
      </c>
      <c r="H592" s="136">
        <f t="shared" si="100"/>
        <v>0</v>
      </c>
    </row>
    <row r="593" spans="1:9" ht="22.5">
      <c r="A593" s="7">
        <v>575</v>
      </c>
      <c r="B593" s="10" t="s">
        <v>59</v>
      </c>
      <c r="C593" s="118" t="s">
        <v>186</v>
      </c>
      <c r="D593" s="37">
        <v>600</v>
      </c>
      <c r="E593" s="34" t="s">
        <v>593</v>
      </c>
      <c r="F593" s="136">
        <f>820.3+100+15.45+29.2-193.5</f>
        <v>771.45</v>
      </c>
      <c r="G593" s="136"/>
      <c r="H593" s="136"/>
      <c r="I593">
        <f>100+15.45+29.2-193.5</f>
        <v>-48.849999999999994</v>
      </c>
    </row>
    <row r="594" spans="1:8" ht="22.5">
      <c r="A594" s="7">
        <v>575</v>
      </c>
      <c r="B594" s="10" t="s">
        <v>59</v>
      </c>
      <c r="C594" s="118">
        <v>1220120830</v>
      </c>
      <c r="D594" s="37"/>
      <c r="E594" s="36" t="s">
        <v>67</v>
      </c>
      <c r="F594" s="136">
        <f>F595</f>
        <v>908.3</v>
      </c>
      <c r="G594" s="136">
        <f aca="true" t="shared" si="101" ref="F594:H595">G595</f>
        <v>0</v>
      </c>
      <c r="H594" s="136">
        <f t="shared" si="101"/>
        <v>0</v>
      </c>
    </row>
    <row r="595" spans="1:8" ht="12.75">
      <c r="A595" s="7">
        <v>575</v>
      </c>
      <c r="B595" s="10" t="s">
        <v>59</v>
      </c>
      <c r="C595" s="118" t="s">
        <v>187</v>
      </c>
      <c r="D595" s="37"/>
      <c r="E595" s="34" t="s">
        <v>295</v>
      </c>
      <c r="F595" s="136">
        <f t="shared" si="101"/>
        <v>908.3</v>
      </c>
      <c r="G595" s="136">
        <f t="shared" si="101"/>
        <v>0</v>
      </c>
      <c r="H595" s="136">
        <f t="shared" si="101"/>
        <v>0</v>
      </c>
    </row>
    <row r="596" spans="1:9" ht="24" customHeight="1">
      <c r="A596" s="7">
        <v>575</v>
      </c>
      <c r="B596" s="10" t="s">
        <v>59</v>
      </c>
      <c r="C596" s="118" t="s">
        <v>187</v>
      </c>
      <c r="D596" s="37">
        <v>600</v>
      </c>
      <c r="E596" s="34" t="s">
        <v>593</v>
      </c>
      <c r="F596" s="136">
        <f>350+558.3</f>
        <v>908.3</v>
      </c>
      <c r="G596" s="136"/>
      <c r="H596" s="136"/>
      <c r="I596">
        <v>558.3</v>
      </c>
    </row>
    <row r="597" spans="1:8" s="9" customFormat="1" ht="22.5">
      <c r="A597" s="7">
        <v>575</v>
      </c>
      <c r="B597" s="10" t="s">
        <v>59</v>
      </c>
      <c r="C597" s="118">
        <v>1220110000</v>
      </c>
      <c r="D597" s="38"/>
      <c r="E597" s="36" t="s">
        <v>222</v>
      </c>
      <c r="F597" s="136">
        <f>F604+F598+F603</f>
        <v>78937.6</v>
      </c>
      <c r="G597" s="136">
        <f>G604+G598+G603</f>
        <v>76431</v>
      </c>
      <c r="H597" s="136">
        <f>H604+H598+H603</f>
        <v>76431</v>
      </c>
    </row>
    <row r="598" spans="1:8" s="9" customFormat="1" ht="33.75">
      <c r="A598" s="7">
        <v>575</v>
      </c>
      <c r="B598" s="10" t="s">
        <v>59</v>
      </c>
      <c r="C598" s="118">
        <v>1220110230</v>
      </c>
      <c r="D598" s="38"/>
      <c r="E598" s="36" t="s">
        <v>724</v>
      </c>
      <c r="F598" s="136">
        <f aca="true" t="shared" si="102" ref="F598:H599">F599</f>
        <v>1298.3</v>
      </c>
      <c r="G598" s="136">
        <f t="shared" si="102"/>
        <v>0</v>
      </c>
      <c r="H598" s="136">
        <f t="shared" si="102"/>
        <v>0</v>
      </c>
    </row>
    <row r="599" spans="1:8" s="9" customFormat="1" ht="33.75">
      <c r="A599" s="7">
        <v>575</v>
      </c>
      <c r="B599" s="10" t="s">
        <v>59</v>
      </c>
      <c r="C599" s="118" t="s">
        <v>725</v>
      </c>
      <c r="D599" s="38"/>
      <c r="E599" s="34" t="s">
        <v>716</v>
      </c>
      <c r="F599" s="136">
        <f t="shared" si="102"/>
        <v>1298.3</v>
      </c>
      <c r="G599" s="136">
        <f t="shared" si="102"/>
        <v>0</v>
      </c>
      <c r="H599" s="136">
        <f t="shared" si="102"/>
        <v>0</v>
      </c>
    </row>
    <row r="600" spans="1:9" s="9" customFormat="1" ht="22.5">
      <c r="A600" s="7">
        <v>575</v>
      </c>
      <c r="B600" s="10" t="s">
        <v>59</v>
      </c>
      <c r="C600" s="118" t="s">
        <v>725</v>
      </c>
      <c r="D600" s="38">
        <v>600</v>
      </c>
      <c r="E600" s="34" t="s">
        <v>593</v>
      </c>
      <c r="F600" s="136">
        <v>1298.3</v>
      </c>
      <c r="G600" s="136">
        <v>0</v>
      </c>
      <c r="H600" s="136">
        <v>0</v>
      </c>
      <c r="I600" s="9">
        <v>1298.3</v>
      </c>
    </row>
    <row r="601" spans="1:8" s="9" customFormat="1" ht="33.75">
      <c r="A601" s="7">
        <v>575</v>
      </c>
      <c r="B601" s="10" t="s">
        <v>59</v>
      </c>
      <c r="C601" s="118">
        <v>1220110250</v>
      </c>
      <c r="D601" s="38"/>
      <c r="E601" s="36" t="s">
        <v>727</v>
      </c>
      <c r="F601" s="136">
        <f aca="true" t="shared" si="103" ref="F601:H602">F602</f>
        <v>1208.3</v>
      </c>
      <c r="G601" s="136">
        <f t="shared" si="103"/>
        <v>0</v>
      </c>
      <c r="H601" s="136">
        <f t="shared" si="103"/>
        <v>0</v>
      </c>
    </row>
    <row r="602" spans="1:8" s="9" customFormat="1" ht="33.75">
      <c r="A602" s="7">
        <v>575</v>
      </c>
      <c r="B602" s="10" t="s">
        <v>59</v>
      </c>
      <c r="C602" s="118" t="s">
        <v>726</v>
      </c>
      <c r="D602" s="38"/>
      <c r="E602" s="34" t="s">
        <v>716</v>
      </c>
      <c r="F602" s="136">
        <f t="shared" si="103"/>
        <v>1208.3</v>
      </c>
      <c r="G602" s="136">
        <f t="shared" si="103"/>
        <v>0</v>
      </c>
      <c r="H602" s="136">
        <f t="shared" si="103"/>
        <v>0</v>
      </c>
    </row>
    <row r="603" spans="1:9" s="9" customFormat="1" ht="22.5">
      <c r="A603" s="7">
        <v>575</v>
      </c>
      <c r="B603" s="10" t="s">
        <v>59</v>
      </c>
      <c r="C603" s="118" t="s">
        <v>726</v>
      </c>
      <c r="D603" s="38">
        <v>600</v>
      </c>
      <c r="E603" s="34" t="s">
        <v>593</v>
      </c>
      <c r="F603" s="136">
        <v>1208.3</v>
      </c>
      <c r="G603" s="136">
        <v>0</v>
      </c>
      <c r="H603" s="136">
        <v>0</v>
      </c>
      <c r="I603" s="9">
        <v>1208.3</v>
      </c>
    </row>
    <row r="604" spans="1:8" s="9" customFormat="1" ht="67.5">
      <c r="A604" s="7">
        <v>575</v>
      </c>
      <c r="B604" s="10" t="s">
        <v>59</v>
      </c>
      <c r="C604" s="118">
        <v>1220110750</v>
      </c>
      <c r="D604" s="38"/>
      <c r="E604" s="148" t="s">
        <v>166</v>
      </c>
      <c r="F604" s="136">
        <f aca="true" t="shared" si="104" ref="F604:H605">F605</f>
        <v>76431</v>
      </c>
      <c r="G604" s="136">
        <f t="shared" si="104"/>
        <v>76431</v>
      </c>
      <c r="H604" s="136">
        <f t="shared" si="104"/>
        <v>76431</v>
      </c>
    </row>
    <row r="605" spans="1:8" s="9" customFormat="1" ht="69.75" customHeight="1">
      <c r="A605" s="7">
        <v>575</v>
      </c>
      <c r="B605" s="10" t="s">
        <v>59</v>
      </c>
      <c r="C605" s="118" t="s">
        <v>167</v>
      </c>
      <c r="D605" s="38"/>
      <c r="E605" s="149" t="s">
        <v>588</v>
      </c>
      <c r="F605" s="136">
        <f t="shared" si="104"/>
        <v>76431</v>
      </c>
      <c r="G605" s="136">
        <f t="shared" si="104"/>
        <v>76431</v>
      </c>
      <c r="H605" s="136">
        <f t="shared" si="104"/>
        <v>76431</v>
      </c>
    </row>
    <row r="606" spans="1:8" s="9" customFormat="1" ht="22.5">
      <c r="A606" s="7">
        <v>575</v>
      </c>
      <c r="B606" s="10" t="s">
        <v>59</v>
      </c>
      <c r="C606" s="118" t="s">
        <v>167</v>
      </c>
      <c r="D606" s="38">
        <v>600</v>
      </c>
      <c r="E606" s="34" t="s">
        <v>616</v>
      </c>
      <c r="F606" s="136">
        <v>76431</v>
      </c>
      <c r="G606" s="136">
        <v>76431</v>
      </c>
      <c r="H606" s="136">
        <v>76431</v>
      </c>
    </row>
    <row r="607" spans="1:8" s="113" customFormat="1" ht="12.75">
      <c r="A607" s="12">
        <v>575</v>
      </c>
      <c r="B607" s="17" t="s">
        <v>686</v>
      </c>
      <c r="C607" s="40"/>
      <c r="D607" s="154"/>
      <c r="E607" s="35" t="s">
        <v>687</v>
      </c>
      <c r="F607" s="146">
        <f aca="true" t="shared" si="105" ref="F607:H608">F608</f>
        <v>4700</v>
      </c>
      <c r="G607" s="146">
        <f t="shared" si="105"/>
        <v>4400</v>
      </c>
      <c r="H607" s="146">
        <f t="shared" si="105"/>
        <v>4300</v>
      </c>
    </row>
    <row r="608" spans="1:8" s="9" customFormat="1" ht="33.75">
      <c r="A608" s="7">
        <v>575</v>
      </c>
      <c r="B608" s="10" t="s">
        <v>686</v>
      </c>
      <c r="C608" s="41" t="s">
        <v>296</v>
      </c>
      <c r="D608" s="37"/>
      <c r="E608" s="36" t="s">
        <v>53</v>
      </c>
      <c r="F608" s="136">
        <f t="shared" si="105"/>
        <v>4700</v>
      </c>
      <c r="G608" s="136">
        <f t="shared" si="105"/>
        <v>4400</v>
      </c>
      <c r="H608" s="136">
        <f t="shared" si="105"/>
        <v>4300</v>
      </c>
    </row>
    <row r="609" spans="1:8" ht="22.5">
      <c r="A609" s="7">
        <v>575</v>
      </c>
      <c r="B609" s="10" t="s">
        <v>686</v>
      </c>
      <c r="C609" s="118">
        <v>1230000000</v>
      </c>
      <c r="D609" s="38"/>
      <c r="E609" s="45" t="s">
        <v>227</v>
      </c>
      <c r="F609" s="136">
        <f aca="true" t="shared" si="106" ref="F609:H610">F610</f>
        <v>4700</v>
      </c>
      <c r="G609" s="136">
        <f t="shared" si="106"/>
        <v>4400</v>
      </c>
      <c r="H609" s="136">
        <f t="shared" si="106"/>
        <v>4300</v>
      </c>
    </row>
    <row r="610" spans="1:8" ht="22.5">
      <c r="A610" s="7">
        <v>575</v>
      </c>
      <c r="B610" s="10" t="s">
        <v>686</v>
      </c>
      <c r="C610" s="118">
        <v>1230100000</v>
      </c>
      <c r="D610" s="38"/>
      <c r="E610" s="33" t="s">
        <v>444</v>
      </c>
      <c r="F610" s="136">
        <f t="shared" si="106"/>
        <v>4700</v>
      </c>
      <c r="G610" s="136">
        <f t="shared" si="106"/>
        <v>4400</v>
      </c>
      <c r="H610" s="136">
        <f t="shared" si="106"/>
        <v>4300</v>
      </c>
    </row>
    <row r="611" spans="1:8" ht="12.75">
      <c r="A611" s="7">
        <v>575</v>
      </c>
      <c r="B611" s="10" t="s">
        <v>686</v>
      </c>
      <c r="C611" s="118">
        <v>1230120000</v>
      </c>
      <c r="D611" s="38"/>
      <c r="E611" s="33" t="s">
        <v>472</v>
      </c>
      <c r="F611" s="136">
        <f>F612+F615+F618</f>
        <v>4700</v>
      </c>
      <c r="G611" s="136">
        <f>G612+G615+G618</f>
        <v>4400</v>
      </c>
      <c r="H611" s="136">
        <f>H612+H615+H618</f>
        <v>4300</v>
      </c>
    </row>
    <row r="612" spans="1:8" ht="12.75">
      <c r="A612" s="7">
        <v>575</v>
      </c>
      <c r="B612" s="10" t="s">
        <v>686</v>
      </c>
      <c r="C612" s="118">
        <v>1230120020</v>
      </c>
      <c r="D612" s="38"/>
      <c r="E612" s="33" t="s">
        <v>438</v>
      </c>
      <c r="F612" s="136">
        <f aca="true" t="shared" si="107" ref="F612:H613">F613</f>
        <v>4700</v>
      </c>
      <c r="G612" s="136">
        <f t="shared" si="107"/>
        <v>4400</v>
      </c>
      <c r="H612" s="136">
        <f t="shared" si="107"/>
        <v>4300</v>
      </c>
    </row>
    <row r="613" spans="1:8" ht="33.75">
      <c r="A613" s="7">
        <v>575</v>
      </c>
      <c r="B613" s="10" t="s">
        <v>686</v>
      </c>
      <c r="C613" s="118" t="s">
        <v>188</v>
      </c>
      <c r="D613" s="38"/>
      <c r="E613" s="36" t="s">
        <v>185</v>
      </c>
      <c r="F613" s="136">
        <f t="shared" si="107"/>
        <v>4700</v>
      </c>
      <c r="G613" s="136">
        <f t="shared" si="107"/>
        <v>4400</v>
      </c>
      <c r="H613" s="136">
        <f t="shared" si="107"/>
        <v>4300</v>
      </c>
    </row>
    <row r="614" spans="1:8" ht="22.5">
      <c r="A614" s="7">
        <v>575</v>
      </c>
      <c r="B614" s="10" t="s">
        <v>686</v>
      </c>
      <c r="C614" s="118" t="s">
        <v>188</v>
      </c>
      <c r="D614" s="38">
        <v>600</v>
      </c>
      <c r="E614" s="34" t="s">
        <v>616</v>
      </c>
      <c r="F614" s="136">
        <v>4700</v>
      </c>
      <c r="G614" s="136">
        <v>4400</v>
      </c>
      <c r="H614" s="136">
        <v>4300</v>
      </c>
    </row>
    <row r="615" spans="1:8" ht="1.5" customHeight="1" hidden="1">
      <c r="A615" s="7">
        <v>575</v>
      </c>
      <c r="B615" s="10" t="s">
        <v>59</v>
      </c>
      <c r="C615" s="118">
        <v>1230120030</v>
      </c>
      <c r="D615" s="38"/>
      <c r="E615" s="36" t="s">
        <v>435</v>
      </c>
      <c r="F615" s="136">
        <f aca="true" t="shared" si="108" ref="F615:H616">F616</f>
        <v>0</v>
      </c>
      <c r="G615" s="136">
        <f t="shared" si="108"/>
        <v>0</v>
      </c>
      <c r="H615" s="136">
        <f t="shared" si="108"/>
        <v>0</v>
      </c>
    </row>
    <row r="616" spans="1:8" ht="12.75" hidden="1">
      <c r="A616" s="7">
        <v>575</v>
      </c>
      <c r="B616" s="10" t="s">
        <v>59</v>
      </c>
      <c r="C616" s="118" t="s">
        <v>189</v>
      </c>
      <c r="D616" s="38"/>
      <c r="E616" s="34" t="s">
        <v>295</v>
      </c>
      <c r="F616" s="136">
        <f t="shared" si="108"/>
        <v>0</v>
      </c>
      <c r="G616" s="136">
        <f t="shared" si="108"/>
        <v>0</v>
      </c>
      <c r="H616" s="136">
        <f t="shared" si="108"/>
        <v>0</v>
      </c>
    </row>
    <row r="617" spans="1:8" ht="22.5" hidden="1">
      <c r="A617" s="7">
        <v>575</v>
      </c>
      <c r="B617" s="10" t="s">
        <v>59</v>
      </c>
      <c r="C617" s="118" t="s">
        <v>189</v>
      </c>
      <c r="D617" s="38">
        <v>600</v>
      </c>
      <c r="E617" s="34" t="s">
        <v>616</v>
      </c>
      <c r="F617" s="136"/>
      <c r="G617" s="136"/>
      <c r="H617" s="136"/>
    </row>
    <row r="618" spans="1:8" ht="22.5">
      <c r="A618" s="7">
        <v>575</v>
      </c>
      <c r="B618" s="10" t="s">
        <v>686</v>
      </c>
      <c r="C618" s="118">
        <v>1230120830</v>
      </c>
      <c r="D618" s="37"/>
      <c r="E618" s="36" t="s">
        <v>67</v>
      </c>
      <c r="F618" s="136">
        <f aca="true" t="shared" si="109" ref="F618:H619">F619</f>
        <v>0</v>
      </c>
      <c r="G618" s="136">
        <f t="shared" si="109"/>
        <v>0</v>
      </c>
      <c r="H618" s="136">
        <f t="shared" si="109"/>
        <v>0</v>
      </c>
    </row>
    <row r="619" spans="1:8" ht="12.75">
      <c r="A619" s="7">
        <v>575</v>
      </c>
      <c r="B619" s="10" t="s">
        <v>686</v>
      </c>
      <c r="C619" s="118" t="s">
        <v>190</v>
      </c>
      <c r="D619" s="37"/>
      <c r="E619" s="34" t="s">
        <v>295</v>
      </c>
      <c r="F619" s="136">
        <f t="shared" si="109"/>
        <v>0</v>
      </c>
      <c r="G619" s="136">
        <f t="shared" si="109"/>
        <v>0</v>
      </c>
      <c r="H619" s="136">
        <f t="shared" si="109"/>
        <v>0</v>
      </c>
    </row>
    <row r="620" spans="1:8" ht="22.5">
      <c r="A620" s="7">
        <v>575</v>
      </c>
      <c r="B620" s="10" t="s">
        <v>686</v>
      </c>
      <c r="C620" s="118" t="s">
        <v>190</v>
      </c>
      <c r="D620" s="38">
        <v>600</v>
      </c>
      <c r="E620" s="34" t="s">
        <v>616</v>
      </c>
      <c r="F620" s="136">
        <f>100-100</f>
        <v>0</v>
      </c>
      <c r="G620" s="136"/>
      <c r="H620" s="136"/>
    </row>
    <row r="621" spans="1:8" ht="32.25" customHeight="1">
      <c r="A621" s="12">
        <v>575</v>
      </c>
      <c r="B621" s="17" t="s">
        <v>69</v>
      </c>
      <c r="C621" s="40"/>
      <c r="D621" s="12"/>
      <c r="E621" s="32" t="s">
        <v>87</v>
      </c>
      <c r="F621" s="131">
        <f aca="true" t="shared" si="110" ref="F621:H627">F622</f>
        <v>70</v>
      </c>
      <c r="G621" s="131">
        <f t="shared" si="110"/>
        <v>70</v>
      </c>
      <c r="H621" s="131">
        <f t="shared" si="110"/>
        <v>70</v>
      </c>
    </row>
    <row r="622" spans="1:8" ht="33.75">
      <c r="A622" s="7">
        <v>575</v>
      </c>
      <c r="B622" s="10" t="s">
        <v>69</v>
      </c>
      <c r="C622" s="118">
        <v>1200000000</v>
      </c>
      <c r="D622" s="12"/>
      <c r="E622" s="36" t="s">
        <v>53</v>
      </c>
      <c r="F622" s="133">
        <f t="shared" si="110"/>
        <v>70</v>
      </c>
      <c r="G622" s="133">
        <f t="shared" si="110"/>
        <v>70</v>
      </c>
      <c r="H622" s="133">
        <f t="shared" si="110"/>
        <v>70</v>
      </c>
    </row>
    <row r="623" spans="1:8" ht="22.5">
      <c r="A623" s="7">
        <v>575</v>
      </c>
      <c r="B623" s="10" t="s">
        <v>69</v>
      </c>
      <c r="C623" s="118">
        <v>1240000000</v>
      </c>
      <c r="D623" s="7"/>
      <c r="E623" s="46" t="s">
        <v>179</v>
      </c>
      <c r="F623" s="133">
        <f t="shared" si="110"/>
        <v>70</v>
      </c>
      <c r="G623" s="133">
        <f t="shared" si="110"/>
        <v>70</v>
      </c>
      <c r="H623" s="133">
        <f t="shared" si="110"/>
        <v>70</v>
      </c>
    </row>
    <row r="624" spans="1:8" ht="22.5">
      <c r="A624" s="7">
        <v>575</v>
      </c>
      <c r="B624" s="10" t="s">
        <v>69</v>
      </c>
      <c r="C624" s="118">
        <v>1240100000</v>
      </c>
      <c r="D624" s="7"/>
      <c r="E624" s="33" t="s">
        <v>445</v>
      </c>
      <c r="F624" s="133">
        <f t="shared" si="110"/>
        <v>70</v>
      </c>
      <c r="G624" s="133">
        <f t="shared" si="110"/>
        <v>70</v>
      </c>
      <c r="H624" s="133">
        <f t="shared" si="110"/>
        <v>70</v>
      </c>
    </row>
    <row r="625" spans="1:8" s="5" customFormat="1" ht="12.75">
      <c r="A625" s="7">
        <v>575</v>
      </c>
      <c r="B625" s="10" t="s">
        <v>69</v>
      </c>
      <c r="C625" s="118">
        <v>1240120000</v>
      </c>
      <c r="D625" s="7"/>
      <c r="E625" s="33" t="s">
        <v>472</v>
      </c>
      <c r="F625" s="133">
        <f t="shared" si="110"/>
        <v>70</v>
      </c>
      <c r="G625" s="133">
        <f t="shared" si="110"/>
        <v>70</v>
      </c>
      <c r="H625" s="133">
        <f t="shared" si="110"/>
        <v>70</v>
      </c>
    </row>
    <row r="626" spans="1:8" s="5" customFormat="1" ht="22.5">
      <c r="A626" s="7">
        <v>575</v>
      </c>
      <c r="B626" s="10" t="s">
        <v>69</v>
      </c>
      <c r="C626" s="118">
        <v>1240120010</v>
      </c>
      <c r="D626" s="7"/>
      <c r="E626" s="33" t="s">
        <v>180</v>
      </c>
      <c r="F626" s="136">
        <f t="shared" si="110"/>
        <v>70</v>
      </c>
      <c r="G626" s="136">
        <f t="shared" si="110"/>
        <v>70</v>
      </c>
      <c r="H626" s="136">
        <f t="shared" si="110"/>
        <v>70</v>
      </c>
    </row>
    <row r="627" spans="1:8" s="5" customFormat="1" ht="12.75">
      <c r="A627" s="7">
        <v>575</v>
      </c>
      <c r="B627" s="10" t="s">
        <v>69</v>
      </c>
      <c r="C627" s="118" t="s">
        <v>191</v>
      </c>
      <c r="D627" s="7"/>
      <c r="E627" s="34" t="s">
        <v>295</v>
      </c>
      <c r="F627" s="136">
        <f t="shared" si="110"/>
        <v>70</v>
      </c>
      <c r="G627" s="136">
        <f t="shared" si="110"/>
        <v>70</v>
      </c>
      <c r="H627" s="136">
        <f t="shared" si="110"/>
        <v>70</v>
      </c>
    </row>
    <row r="628" spans="1:8" ht="22.5">
      <c r="A628" s="7">
        <v>575</v>
      </c>
      <c r="B628" s="10" t="s">
        <v>69</v>
      </c>
      <c r="C628" s="118" t="s">
        <v>191</v>
      </c>
      <c r="D628" s="38">
        <v>600</v>
      </c>
      <c r="E628" s="34" t="s">
        <v>616</v>
      </c>
      <c r="F628" s="136">
        <v>70</v>
      </c>
      <c r="G628" s="136">
        <v>70</v>
      </c>
      <c r="H628" s="136">
        <v>70</v>
      </c>
    </row>
    <row r="629" spans="1:8" ht="12.75">
      <c r="A629" s="12">
        <v>575</v>
      </c>
      <c r="B629" s="17" t="s">
        <v>8</v>
      </c>
      <c r="C629" s="40"/>
      <c r="D629" s="12"/>
      <c r="E629" s="32" t="s">
        <v>24</v>
      </c>
      <c r="F629" s="131">
        <f>F630</f>
        <v>1100.2</v>
      </c>
      <c r="G629" s="131">
        <f aca="true" t="shared" si="111" ref="G629:H633">G630</f>
        <v>200</v>
      </c>
      <c r="H629" s="131">
        <f t="shared" si="111"/>
        <v>200</v>
      </c>
    </row>
    <row r="630" spans="1:8" ht="33.75">
      <c r="A630" s="7">
        <v>575</v>
      </c>
      <c r="B630" s="10" t="s">
        <v>8</v>
      </c>
      <c r="C630" s="118">
        <v>1200000000</v>
      </c>
      <c r="D630" s="10"/>
      <c r="E630" s="36" t="s">
        <v>53</v>
      </c>
      <c r="F630" s="136">
        <f>F631</f>
        <v>1100.2</v>
      </c>
      <c r="G630" s="136">
        <f t="shared" si="111"/>
        <v>200</v>
      </c>
      <c r="H630" s="136">
        <f t="shared" si="111"/>
        <v>200</v>
      </c>
    </row>
    <row r="631" spans="1:8" ht="22.5">
      <c r="A631" s="7">
        <v>575</v>
      </c>
      <c r="B631" s="10" t="s">
        <v>8</v>
      </c>
      <c r="C631" s="118">
        <v>1250000000</v>
      </c>
      <c r="D631" s="10"/>
      <c r="E631" s="48" t="s">
        <v>228</v>
      </c>
      <c r="F631" s="136">
        <f>F632</f>
        <v>1100.2</v>
      </c>
      <c r="G631" s="136">
        <f t="shared" si="111"/>
        <v>200</v>
      </c>
      <c r="H631" s="136">
        <f t="shared" si="111"/>
        <v>200</v>
      </c>
    </row>
    <row r="632" spans="1:8" ht="22.5">
      <c r="A632" s="7">
        <v>575</v>
      </c>
      <c r="B632" s="10" t="s">
        <v>8</v>
      </c>
      <c r="C632" s="118">
        <v>1250100000</v>
      </c>
      <c r="D632" s="10"/>
      <c r="E632" s="36" t="s">
        <v>454</v>
      </c>
      <c r="F632" s="136">
        <f>F633+F639</f>
        <v>1100.2</v>
      </c>
      <c r="G632" s="136">
        <f>G633+G639</f>
        <v>200</v>
      </c>
      <c r="H632" s="136">
        <f>H633+H639</f>
        <v>200</v>
      </c>
    </row>
    <row r="633" spans="1:8" ht="33.75">
      <c r="A633" s="7">
        <v>575</v>
      </c>
      <c r="B633" s="10" t="s">
        <v>8</v>
      </c>
      <c r="C633" s="118" t="s">
        <v>509</v>
      </c>
      <c r="D633" s="10"/>
      <c r="E633" s="34" t="s">
        <v>541</v>
      </c>
      <c r="F633" s="136">
        <f>F634</f>
        <v>200</v>
      </c>
      <c r="G633" s="136">
        <f t="shared" si="111"/>
        <v>200</v>
      </c>
      <c r="H633" s="136">
        <f t="shared" si="111"/>
        <v>200</v>
      </c>
    </row>
    <row r="634" spans="1:8" ht="22.5">
      <c r="A634" s="7">
        <v>575</v>
      </c>
      <c r="B634" s="10" t="s">
        <v>8</v>
      </c>
      <c r="C634" s="118" t="s">
        <v>512</v>
      </c>
      <c r="D634" s="10"/>
      <c r="E634" s="36" t="s">
        <v>455</v>
      </c>
      <c r="F634" s="136">
        <f>F635+F637</f>
        <v>200</v>
      </c>
      <c r="G634" s="136">
        <f>G635+G637</f>
        <v>200</v>
      </c>
      <c r="H634" s="136">
        <f>H635+H637</f>
        <v>200</v>
      </c>
    </row>
    <row r="635" spans="1:8" ht="22.5">
      <c r="A635" s="7">
        <v>575</v>
      </c>
      <c r="B635" s="10" t="s">
        <v>8</v>
      </c>
      <c r="C635" s="118" t="s">
        <v>511</v>
      </c>
      <c r="D635" s="10"/>
      <c r="E635" s="36" t="s">
        <v>192</v>
      </c>
      <c r="F635" s="136">
        <f>F636</f>
        <v>18</v>
      </c>
      <c r="G635" s="136">
        <f>G636</f>
        <v>0</v>
      </c>
      <c r="H635" s="136">
        <f>H636</f>
        <v>0</v>
      </c>
    </row>
    <row r="636" spans="1:8" s="9" customFormat="1" ht="22.5">
      <c r="A636" s="7">
        <v>575</v>
      </c>
      <c r="B636" s="10" t="s">
        <v>8</v>
      </c>
      <c r="C636" s="118" t="s">
        <v>511</v>
      </c>
      <c r="D636" s="10" t="s">
        <v>110</v>
      </c>
      <c r="E636" s="49" t="s">
        <v>111</v>
      </c>
      <c r="F636" s="136">
        <v>18</v>
      </c>
      <c r="G636" s="136"/>
      <c r="H636" s="136"/>
    </row>
    <row r="637" spans="1:8" s="9" customFormat="1" ht="33.75">
      <c r="A637" s="7">
        <v>575</v>
      </c>
      <c r="B637" s="10" t="s">
        <v>8</v>
      </c>
      <c r="C637" s="118" t="s">
        <v>510</v>
      </c>
      <c r="D637" s="10"/>
      <c r="E637" s="36" t="s">
        <v>185</v>
      </c>
      <c r="F637" s="136">
        <f>F638</f>
        <v>182</v>
      </c>
      <c r="G637" s="136">
        <f>G638</f>
        <v>200</v>
      </c>
      <c r="H637" s="136">
        <f>H638</f>
        <v>200</v>
      </c>
    </row>
    <row r="638" spans="1:8" s="9" customFormat="1" ht="22.5">
      <c r="A638" s="7">
        <v>575</v>
      </c>
      <c r="B638" s="10" t="s">
        <v>8</v>
      </c>
      <c r="C638" s="118" t="s">
        <v>510</v>
      </c>
      <c r="D638" s="10" t="s">
        <v>176</v>
      </c>
      <c r="E638" s="34" t="s">
        <v>593</v>
      </c>
      <c r="F638" s="136">
        <f>200-18</f>
        <v>182</v>
      </c>
      <c r="G638" s="136">
        <v>200</v>
      </c>
      <c r="H638" s="136">
        <v>200</v>
      </c>
    </row>
    <row r="639" spans="1:8" s="9" customFormat="1" ht="22.5">
      <c r="A639" s="7">
        <v>575</v>
      </c>
      <c r="B639" s="10" t="s">
        <v>8</v>
      </c>
      <c r="C639" s="118">
        <v>1250110000</v>
      </c>
      <c r="D639" s="10"/>
      <c r="E639" s="36" t="s">
        <v>222</v>
      </c>
      <c r="F639" s="136">
        <f>F640</f>
        <v>900.2</v>
      </c>
      <c r="G639" s="136">
        <f aca="true" t="shared" si="112" ref="G639:H641">G640</f>
        <v>0</v>
      </c>
      <c r="H639" s="136">
        <f t="shared" si="112"/>
        <v>0</v>
      </c>
    </row>
    <row r="640" spans="1:8" s="9" customFormat="1" ht="12.75">
      <c r="A640" s="7">
        <v>575</v>
      </c>
      <c r="B640" s="10" t="s">
        <v>8</v>
      </c>
      <c r="C640" s="118">
        <v>1250110240</v>
      </c>
      <c r="D640" s="10"/>
      <c r="E640" s="34" t="s">
        <v>728</v>
      </c>
      <c r="F640" s="136">
        <f>F641</f>
        <v>900.2</v>
      </c>
      <c r="G640" s="136">
        <f t="shared" si="112"/>
        <v>0</v>
      </c>
      <c r="H640" s="136">
        <f t="shared" si="112"/>
        <v>0</v>
      </c>
    </row>
    <row r="641" spans="1:8" s="9" customFormat="1" ht="33.75">
      <c r="A641" s="7">
        <v>575</v>
      </c>
      <c r="B641" s="10" t="s">
        <v>8</v>
      </c>
      <c r="C641" s="118" t="s">
        <v>729</v>
      </c>
      <c r="D641" s="10"/>
      <c r="E641" s="34" t="s">
        <v>716</v>
      </c>
      <c r="F641" s="136">
        <f>F642</f>
        <v>900.2</v>
      </c>
      <c r="G641" s="136">
        <f t="shared" si="112"/>
        <v>0</v>
      </c>
      <c r="H641" s="136">
        <f t="shared" si="112"/>
        <v>0</v>
      </c>
    </row>
    <row r="642" spans="1:9" s="9" customFormat="1" ht="22.5">
      <c r="A642" s="7">
        <v>575</v>
      </c>
      <c r="B642" s="10" t="s">
        <v>8</v>
      </c>
      <c r="C642" s="118" t="s">
        <v>729</v>
      </c>
      <c r="D642" s="10" t="s">
        <v>176</v>
      </c>
      <c r="E642" s="34" t="s">
        <v>593</v>
      </c>
      <c r="F642" s="136">
        <v>900.2</v>
      </c>
      <c r="G642" s="136">
        <v>0</v>
      </c>
      <c r="H642" s="136">
        <v>0</v>
      </c>
      <c r="I642" s="9">
        <v>900.2</v>
      </c>
    </row>
    <row r="643" spans="1:8" s="9" customFormat="1" ht="12.75">
      <c r="A643" s="12">
        <v>575</v>
      </c>
      <c r="B643" s="17" t="s">
        <v>9</v>
      </c>
      <c r="C643" s="40"/>
      <c r="D643" s="12"/>
      <c r="E643" s="32" t="s">
        <v>10</v>
      </c>
      <c r="F643" s="131">
        <f>F644</f>
        <v>7833</v>
      </c>
      <c r="G643" s="131">
        <f>G644</f>
        <v>7528</v>
      </c>
      <c r="H643" s="131">
        <f>H644</f>
        <v>7528</v>
      </c>
    </row>
    <row r="644" spans="1:8" ht="33.75">
      <c r="A644" s="7">
        <v>575</v>
      </c>
      <c r="B644" s="10" t="s">
        <v>9</v>
      </c>
      <c r="C644" s="41" t="s">
        <v>296</v>
      </c>
      <c r="D644" s="10"/>
      <c r="E644" s="36" t="s">
        <v>53</v>
      </c>
      <c r="F644" s="133">
        <f>F665+F645+F658</f>
        <v>7833</v>
      </c>
      <c r="G644" s="133">
        <f>G665+G645+G658</f>
        <v>7528</v>
      </c>
      <c r="H644" s="133">
        <f>H665+H645+H658</f>
        <v>7528</v>
      </c>
    </row>
    <row r="645" spans="1:8" ht="22.5">
      <c r="A645" s="7">
        <v>575</v>
      </c>
      <c r="B645" s="10" t="s">
        <v>9</v>
      </c>
      <c r="C645" s="118">
        <v>1230000000</v>
      </c>
      <c r="D645" s="38"/>
      <c r="E645" s="45" t="s">
        <v>227</v>
      </c>
      <c r="F645" s="133">
        <f>F646+F654+F651</f>
        <v>196</v>
      </c>
      <c r="G645" s="133">
        <f>G646+G654+G651</f>
        <v>50</v>
      </c>
      <c r="H645" s="133">
        <f>H646+H654+H651</f>
        <v>50</v>
      </c>
    </row>
    <row r="646" spans="1:8" ht="33.75">
      <c r="A646" s="7">
        <v>575</v>
      </c>
      <c r="B646" s="10" t="s">
        <v>9</v>
      </c>
      <c r="C646" s="118">
        <v>1230200000</v>
      </c>
      <c r="D646" s="10"/>
      <c r="E646" s="36" t="s">
        <v>459</v>
      </c>
      <c r="F646" s="133">
        <f>F647</f>
        <v>100</v>
      </c>
      <c r="G646" s="133">
        <f aca="true" t="shared" si="113" ref="G646:H649">G647</f>
        <v>50</v>
      </c>
      <c r="H646" s="133">
        <f t="shared" si="113"/>
        <v>50</v>
      </c>
    </row>
    <row r="647" spans="1:8" ht="12.75">
      <c r="A647" s="7">
        <v>575</v>
      </c>
      <c r="B647" s="10" t="s">
        <v>9</v>
      </c>
      <c r="C647" s="118">
        <v>1230220000</v>
      </c>
      <c r="D647" s="10"/>
      <c r="E647" s="33" t="s">
        <v>472</v>
      </c>
      <c r="F647" s="133">
        <f>F648</f>
        <v>100</v>
      </c>
      <c r="G647" s="133">
        <f t="shared" si="113"/>
        <v>50</v>
      </c>
      <c r="H647" s="133">
        <f t="shared" si="113"/>
        <v>50</v>
      </c>
    </row>
    <row r="648" spans="1:8" ht="22.5">
      <c r="A648" s="7">
        <v>575</v>
      </c>
      <c r="B648" s="10" t="s">
        <v>9</v>
      </c>
      <c r="C648" s="118">
        <v>1230220010</v>
      </c>
      <c r="D648" s="10"/>
      <c r="E648" s="36" t="s">
        <v>458</v>
      </c>
      <c r="F648" s="133">
        <f>F649</f>
        <v>100</v>
      </c>
      <c r="G648" s="133">
        <f t="shared" si="113"/>
        <v>50</v>
      </c>
      <c r="H648" s="133">
        <f t="shared" si="113"/>
        <v>50</v>
      </c>
    </row>
    <row r="649" spans="1:8" ht="12.75">
      <c r="A649" s="7">
        <v>575</v>
      </c>
      <c r="B649" s="10" t="s">
        <v>9</v>
      </c>
      <c r="C649" s="118" t="s">
        <v>193</v>
      </c>
      <c r="D649" s="10"/>
      <c r="E649" s="49" t="s">
        <v>194</v>
      </c>
      <c r="F649" s="133">
        <f>F650</f>
        <v>100</v>
      </c>
      <c r="G649" s="133">
        <f t="shared" si="113"/>
        <v>50</v>
      </c>
      <c r="H649" s="133">
        <f t="shared" si="113"/>
        <v>50</v>
      </c>
    </row>
    <row r="650" spans="1:8" ht="22.5">
      <c r="A650" s="7">
        <v>575</v>
      </c>
      <c r="B650" s="10" t="s">
        <v>9</v>
      </c>
      <c r="C650" s="118" t="s">
        <v>193</v>
      </c>
      <c r="D650" s="10" t="s">
        <v>110</v>
      </c>
      <c r="E650" s="34" t="s">
        <v>698</v>
      </c>
      <c r="F650" s="133">
        <v>100</v>
      </c>
      <c r="G650" s="133">
        <v>50</v>
      </c>
      <c r="H650" s="133">
        <v>50</v>
      </c>
    </row>
    <row r="651" spans="1:8" ht="60.75" customHeight="1">
      <c r="A651" s="7">
        <v>575</v>
      </c>
      <c r="B651" s="10" t="s">
        <v>9</v>
      </c>
      <c r="C651" s="118" t="s">
        <v>774</v>
      </c>
      <c r="D651" s="10"/>
      <c r="E651" s="34" t="s">
        <v>789</v>
      </c>
      <c r="F651" s="133">
        <f aca="true" t="shared" si="114" ref="F651:H652">F652</f>
        <v>1</v>
      </c>
      <c r="G651" s="133">
        <f t="shared" si="114"/>
        <v>0</v>
      </c>
      <c r="H651" s="133">
        <f t="shared" si="114"/>
        <v>0</v>
      </c>
    </row>
    <row r="652" spans="1:8" ht="20.25" customHeight="1">
      <c r="A652" s="7">
        <v>575</v>
      </c>
      <c r="B652" s="10" t="s">
        <v>9</v>
      </c>
      <c r="C652" s="118" t="s">
        <v>775</v>
      </c>
      <c r="D652" s="10"/>
      <c r="E652" s="49" t="s">
        <v>194</v>
      </c>
      <c r="F652" s="133">
        <f t="shared" si="114"/>
        <v>1</v>
      </c>
      <c r="G652" s="133">
        <f t="shared" si="114"/>
        <v>0</v>
      </c>
      <c r="H652" s="133">
        <f t="shared" si="114"/>
        <v>0</v>
      </c>
    </row>
    <row r="653" spans="1:9" ht="22.5">
      <c r="A653" s="7">
        <v>575</v>
      </c>
      <c r="B653" s="10" t="s">
        <v>9</v>
      </c>
      <c r="C653" s="118" t="s">
        <v>775</v>
      </c>
      <c r="D653" s="10" t="s">
        <v>110</v>
      </c>
      <c r="E653" s="34" t="s">
        <v>698</v>
      </c>
      <c r="F653" s="133">
        <v>1</v>
      </c>
      <c r="G653" s="133">
        <v>0</v>
      </c>
      <c r="H653" s="133">
        <v>0</v>
      </c>
      <c r="I653" s="160">
        <v>1</v>
      </c>
    </row>
    <row r="654" spans="1:8" ht="22.5">
      <c r="A654" s="7">
        <v>575</v>
      </c>
      <c r="B654" s="10" t="s">
        <v>9</v>
      </c>
      <c r="C654" s="118">
        <v>1230210000</v>
      </c>
      <c r="D654" s="10"/>
      <c r="E654" s="36" t="s">
        <v>222</v>
      </c>
      <c r="F654" s="133">
        <f>F655</f>
        <v>95</v>
      </c>
      <c r="G654" s="133">
        <f aca="true" t="shared" si="115" ref="G654:H656">G655</f>
        <v>0</v>
      </c>
      <c r="H654" s="133">
        <f t="shared" si="115"/>
        <v>0</v>
      </c>
    </row>
    <row r="655" spans="1:8" ht="45">
      <c r="A655" s="7">
        <v>575</v>
      </c>
      <c r="B655" s="10" t="s">
        <v>9</v>
      </c>
      <c r="C655" s="118">
        <v>1230210660</v>
      </c>
      <c r="D655" s="10"/>
      <c r="E655" s="34" t="s">
        <v>773</v>
      </c>
      <c r="F655" s="133">
        <f>F656</f>
        <v>95</v>
      </c>
      <c r="G655" s="133">
        <f t="shared" si="115"/>
        <v>0</v>
      </c>
      <c r="H655" s="133">
        <f t="shared" si="115"/>
        <v>0</v>
      </c>
    </row>
    <row r="656" spans="1:8" ht="33.75">
      <c r="A656" s="7">
        <v>575</v>
      </c>
      <c r="B656" s="10" t="s">
        <v>9</v>
      </c>
      <c r="C656" s="118" t="s">
        <v>776</v>
      </c>
      <c r="D656" s="10"/>
      <c r="E656" s="34" t="s">
        <v>716</v>
      </c>
      <c r="F656" s="133">
        <f>F657</f>
        <v>95</v>
      </c>
      <c r="G656" s="133">
        <f t="shared" si="115"/>
        <v>0</v>
      </c>
      <c r="H656" s="133">
        <f t="shared" si="115"/>
        <v>0</v>
      </c>
    </row>
    <row r="657" spans="1:9" ht="22.5">
      <c r="A657" s="7">
        <v>575</v>
      </c>
      <c r="B657" s="10" t="s">
        <v>9</v>
      </c>
      <c r="C657" s="118" t="s">
        <v>776</v>
      </c>
      <c r="D657" s="10" t="s">
        <v>110</v>
      </c>
      <c r="E657" s="34" t="s">
        <v>698</v>
      </c>
      <c r="F657" s="133">
        <v>95</v>
      </c>
      <c r="G657" s="133">
        <v>0</v>
      </c>
      <c r="H657" s="133">
        <v>0</v>
      </c>
      <c r="I657">
        <v>95</v>
      </c>
    </row>
    <row r="658" spans="1:8" ht="22.5">
      <c r="A658" s="7">
        <v>575</v>
      </c>
      <c r="B658" s="10" t="s">
        <v>9</v>
      </c>
      <c r="C658" s="41" t="s">
        <v>195</v>
      </c>
      <c r="D658" s="10"/>
      <c r="E658" s="50" t="s">
        <v>179</v>
      </c>
      <c r="F658" s="133">
        <f>F659</f>
        <v>23</v>
      </c>
      <c r="G658" s="133">
        <f aca="true" t="shared" si="116" ref="G658:H662">G659</f>
        <v>23</v>
      </c>
      <c r="H658" s="133">
        <f t="shared" si="116"/>
        <v>23</v>
      </c>
    </row>
    <row r="659" spans="1:8" ht="45">
      <c r="A659" s="7">
        <v>575</v>
      </c>
      <c r="B659" s="10" t="s">
        <v>9</v>
      </c>
      <c r="C659" s="41" t="s">
        <v>196</v>
      </c>
      <c r="D659" s="10"/>
      <c r="E659" s="49" t="s">
        <v>461</v>
      </c>
      <c r="F659" s="133">
        <f>F660</f>
        <v>23</v>
      </c>
      <c r="G659" s="133">
        <f t="shared" si="116"/>
        <v>23</v>
      </c>
      <c r="H659" s="133">
        <f t="shared" si="116"/>
        <v>23</v>
      </c>
    </row>
    <row r="660" spans="1:8" ht="12.75">
      <c r="A660" s="7">
        <v>575</v>
      </c>
      <c r="B660" s="10" t="s">
        <v>9</v>
      </c>
      <c r="C660" s="41" t="s">
        <v>197</v>
      </c>
      <c r="D660" s="10"/>
      <c r="E660" s="33" t="s">
        <v>472</v>
      </c>
      <c r="F660" s="133">
        <f>F661</f>
        <v>23</v>
      </c>
      <c r="G660" s="133">
        <f t="shared" si="116"/>
        <v>23</v>
      </c>
      <c r="H660" s="133">
        <f t="shared" si="116"/>
        <v>23</v>
      </c>
    </row>
    <row r="661" spans="1:8" ht="22.5">
      <c r="A661" s="7">
        <v>575</v>
      </c>
      <c r="B661" s="10" t="s">
        <v>9</v>
      </c>
      <c r="C661" s="41" t="s">
        <v>198</v>
      </c>
      <c r="D661" s="10"/>
      <c r="E661" s="49" t="s">
        <v>595</v>
      </c>
      <c r="F661" s="133">
        <f>F662</f>
        <v>23</v>
      </c>
      <c r="G661" s="133">
        <f t="shared" si="116"/>
        <v>23</v>
      </c>
      <c r="H661" s="133">
        <f t="shared" si="116"/>
        <v>23</v>
      </c>
    </row>
    <row r="662" spans="1:8" ht="12.75">
      <c r="A662" s="7">
        <v>575</v>
      </c>
      <c r="B662" s="10" t="s">
        <v>9</v>
      </c>
      <c r="C662" s="41" t="s">
        <v>199</v>
      </c>
      <c r="D662" s="10"/>
      <c r="E662" s="49" t="s">
        <v>194</v>
      </c>
      <c r="F662" s="133">
        <f>F663</f>
        <v>23</v>
      </c>
      <c r="G662" s="133">
        <f t="shared" si="116"/>
        <v>23</v>
      </c>
      <c r="H662" s="133">
        <f t="shared" si="116"/>
        <v>23</v>
      </c>
    </row>
    <row r="663" spans="1:8" ht="22.5">
      <c r="A663" s="7">
        <v>575</v>
      </c>
      <c r="B663" s="10" t="s">
        <v>9</v>
      </c>
      <c r="C663" s="41" t="s">
        <v>199</v>
      </c>
      <c r="D663" s="10" t="s">
        <v>110</v>
      </c>
      <c r="E663" s="34" t="s">
        <v>698</v>
      </c>
      <c r="F663" s="133">
        <v>23</v>
      </c>
      <c r="G663" s="133">
        <v>23</v>
      </c>
      <c r="H663" s="133">
        <v>23</v>
      </c>
    </row>
    <row r="664" spans="1:8" ht="12.75">
      <c r="A664" s="7">
        <v>575</v>
      </c>
      <c r="B664" s="10" t="s">
        <v>9</v>
      </c>
      <c r="C664" s="41" t="s">
        <v>200</v>
      </c>
      <c r="D664" s="10"/>
      <c r="E664" s="49" t="s">
        <v>221</v>
      </c>
      <c r="F664" s="133">
        <f aca="true" t="shared" si="117" ref="F664:H665">F665</f>
        <v>7614</v>
      </c>
      <c r="G664" s="133">
        <f t="shared" si="117"/>
        <v>7455</v>
      </c>
      <c r="H664" s="133">
        <f t="shared" si="117"/>
        <v>7455</v>
      </c>
    </row>
    <row r="665" spans="1:8" ht="33.75">
      <c r="A665" s="7">
        <v>575</v>
      </c>
      <c r="B665" s="10" t="s">
        <v>9</v>
      </c>
      <c r="C665" s="41" t="s">
        <v>201</v>
      </c>
      <c r="D665" s="10"/>
      <c r="E665" s="34" t="s">
        <v>202</v>
      </c>
      <c r="F665" s="133">
        <f t="shared" si="117"/>
        <v>7614</v>
      </c>
      <c r="G665" s="133">
        <f t="shared" si="117"/>
        <v>7455</v>
      </c>
      <c r="H665" s="133">
        <f t="shared" si="117"/>
        <v>7455</v>
      </c>
    </row>
    <row r="666" spans="1:8" ht="12.75">
      <c r="A666" s="7">
        <v>575</v>
      </c>
      <c r="B666" s="10" t="s">
        <v>9</v>
      </c>
      <c r="C666" s="41" t="s">
        <v>203</v>
      </c>
      <c r="D666" s="10"/>
      <c r="E666" s="33" t="s">
        <v>472</v>
      </c>
      <c r="F666" s="133">
        <f>F667+F670+F675</f>
        <v>7614</v>
      </c>
      <c r="G666" s="133">
        <f>G667+G670+G675</f>
        <v>7455</v>
      </c>
      <c r="H666" s="133">
        <f>H667+H670+H675</f>
        <v>7455</v>
      </c>
    </row>
    <row r="667" spans="1:8" ht="12.75">
      <c r="A667" s="7">
        <v>575</v>
      </c>
      <c r="B667" s="10" t="s">
        <v>9</v>
      </c>
      <c r="C667" s="41" t="s">
        <v>204</v>
      </c>
      <c r="D667" s="10"/>
      <c r="E667" s="34" t="s">
        <v>599</v>
      </c>
      <c r="F667" s="133">
        <f aca="true" t="shared" si="118" ref="F667:H668">F668</f>
        <v>910</v>
      </c>
      <c r="G667" s="133">
        <f t="shared" si="118"/>
        <v>900</v>
      </c>
      <c r="H667" s="133">
        <f t="shared" si="118"/>
        <v>900</v>
      </c>
    </row>
    <row r="668" spans="1:8" ht="12.75">
      <c r="A668" s="7">
        <v>575</v>
      </c>
      <c r="B668" s="10" t="s">
        <v>9</v>
      </c>
      <c r="C668" s="41" t="s">
        <v>205</v>
      </c>
      <c r="D668" s="10"/>
      <c r="E668" s="34" t="s">
        <v>206</v>
      </c>
      <c r="F668" s="133">
        <f t="shared" si="118"/>
        <v>910</v>
      </c>
      <c r="G668" s="133">
        <f t="shared" si="118"/>
        <v>900</v>
      </c>
      <c r="H668" s="133">
        <f t="shared" si="118"/>
        <v>900</v>
      </c>
    </row>
    <row r="669" spans="1:8" ht="45">
      <c r="A669" s="7">
        <v>575</v>
      </c>
      <c r="B669" s="10" t="s">
        <v>9</v>
      </c>
      <c r="C669" s="41" t="s">
        <v>205</v>
      </c>
      <c r="D669" s="10" t="s">
        <v>108</v>
      </c>
      <c r="E669" s="34" t="s">
        <v>109</v>
      </c>
      <c r="F669" s="133">
        <v>910</v>
      </c>
      <c r="G669" s="133">
        <v>900</v>
      </c>
      <c r="H669" s="133">
        <v>900</v>
      </c>
    </row>
    <row r="670" spans="1:8" ht="33.75">
      <c r="A670" s="7">
        <v>575</v>
      </c>
      <c r="B670" s="10" t="s">
        <v>9</v>
      </c>
      <c r="C670" s="41" t="s">
        <v>207</v>
      </c>
      <c r="D670" s="10"/>
      <c r="E670" s="34" t="s">
        <v>181</v>
      </c>
      <c r="F670" s="133">
        <f>F671</f>
        <v>6658.2</v>
      </c>
      <c r="G670" s="133">
        <f>G671</f>
        <v>6555</v>
      </c>
      <c r="H670" s="133">
        <f>H671</f>
        <v>6555</v>
      </c>
    </row>
    <row r="671" spans="1:8" ht="22.5">
      <c r="A671" s="7">
        <v>575</v>
      </c>
      <c r="B671" s="10" t="s">
        <v>9</v>
      </c>
      <c r="C671" s="41" t="s">
        <v>208</v>
      </c>
      <c r="D671" s="10"/>
      <c r="E671" s="36" t="s">
        <v>192</v>
      </c>
      <c r="F671" s="133">
        <f>F672+F673+F674</f>
        <v>6658.2</v>
      </c>
      <c r="G671" s="133">
        <f>G672+G673+G674</f>
        <v>6555</v>
      </c>
      <c r="H671" s="133">
        <f>H672+H673+H674</f>
        <v>6555</v>
      </c>
    </row>
    <row r="672" spans="1:8" ht="45">
      <c r="A672" s="7">
        <v>575</v>
      </c>
      <c r="B672" s="10" t="s">
        <v>9</v>
      </c>
      <c r="C672" s="41" t="s">
        <v>208</v>
      </c>
      <c r="D672" s="10" t="s">
        <v>108</v>
      </c>
      <c r="E672" s="34" t="s">
        <v>109</v>
      </c>
      <c r="F672" s="133">
        <v>4960</v>
      </c>
      <c r="G672" s="133">
        <v>4860</v>
      </c>
      <c r="H672" s="133">
        <v>4860</v>
      </c>
    </row>
    <row r="673" spans="1:9" ht="22.5">
      <c r="A673" s="7">
        <v>575</v>
      </c>
      <c r="B673" s="10" t="s">
        <v>9</v>
      </c>
      <c r="C673" s="41" t="s">
        <v>208</v>
      </c>
      <c r="D673" s="10" t="s">
        <v>110</v>
      </c>
      <c r="E673" s="34" t="s">
        <v>698</v>
      </c>
      <c r="F673" s="133">
        <f>1638+4.2-1</f>
        <v>1641.2</v>
      </c>
      <c r="G673" s="133">
        <v>1638</v>
      </c>
      <c r="H673" s="133">
        <v>1638</v>
      </c>
      <c r="I673" s="160">
        <v>3.2</v>
      </c>
    </row>
    <row r="674" spans="1:8" ht="12.75">
      <c r="A674" s="7">
        <v>575</v>
      </c>
      <c r="B674" s="10" t="s">
        <v>9</v>
      </c>
      <c r="C674" s="41" t="s">
        <v>208</v>
      </c>
      <c r="D674" s="10" t="s">
        <v>174</v>
      </c>
      <c r="E674" s="33" t="s">
        <v>175</v>
      </c>
      <c r="F674" s="133">
        <v>57</v>
      </c>
      <c r="G674" s="133">
        <v>57</v>
      </c>
      <c r="H674" s="133">
        <v>57</v>
      </c>
    </row>
    <row r="675" spans="1:8" ht="45">
      <c r="A675" s="7">
        <v>575</v>
      </c>
      <c r="B675" s="10" t="s">
        <v>9</v>
      </c>
      <c r="C675" s="41" t="s">
        <v>209</v>
      </c>
      <c r="D675" s="10"/>
      <c r="E675" s="34" t="s">
        <v>463</v>
      </c>
      <c r="F675" s="133">
        <f aca="true" t="shared" si="119" ref="F675:H676">F676</f>
        <v>45.8</v>
      </c>
      <c r="G675" s="133">
        <f t="shared" si="119"/>
        <v>0</v>
      </c>
      <c r="H675" s="133">
        <f t="shared" si="119"/>
        <v>0</v>
      </c>
    </row>
    <row r="676" spans="1:8" ht="22.5">
      <c r="A676" s="7">
        <v>575</v>
      </c>
      <c r="B676" s="10" t="s">
        <v>9</v>
      </c>
      <c r="C676" s="41" t="s">
        <v>210</v>
      </c>
      <c r="D676" s="10"/>
      <c r="E676" s="36" t="s">
        <v>192</v>
      </c>
      <c r="F676" s="133">
        <f t="shared" si="119"/>
        <v>45.8</v>
      </c>
      <c r="G676" s="133">
        <f t="shared" si="119"/>
        <v>0</v>
      </c>
      <c r="H676" s="133">
        <f t="shared" si="119"/>
        <v>0</v>
      </c>
    </row>
    <row r="677" spans="1:9" ht="22.5">
      <c r="A677" s="7">
        <v>575</v>
      </c>
      <c r="B677" s="10" t="s">
        <v>9</v>
      </c>
      <c r="C677" s="41" t="s">
        <v>210</v>
      </c>
      <c r="D677" s="10" t="s">
        <v>110</v>
      </c>
      <c r="E677" s="34" t="s">
        <v>698</v>
      </c>
      <c r="F677" s="133">
        <f>50-4.2</f>
        <v>45.8</v>
      </c>
      <c r="G677" s="133"/>
      <c r="H677" s="133"/>
      <c r="I677">
        <v>-4.2</v>
      </c>
    </row>
    <row r="678" spans="1:8" ht="12.75">
      <c r="A678" s="12">
        <v>575</v>
      </c>
      <c r="B678" s="17" t="s">
        <v>13</v>
      </c>
      <c r="C678" s="118"/>
      <c r="D678" s="17"/>
      <c r="E678" s="32" t="s">
        <v>14</v>
      </c>
      <c r="F678" s="146">
        <f>F679</f>
        <v>2895.6</v>
      </c>
      <c r="G678" s="146">
        <f>G679</f>
        <v>2895.6</v>
      </c>
      <c r="H678" s="146">
        <f>H679</f>
        <v>2895.6</v>
      </c>
    </row>
    <row r="679" spans="1:8" s="113" customFormat="1" ht="12.75">
      <c r="A679" s="12">
        <v>575</v>
      </c>
      <c r="B679" s="17" t="s">
        <v>94</v>
      </c>
      <c r="C679" s="40"/>
      <c r="D679" s="17"/>
      <c r="E679" s="32" t="s">
        <v>95</v>
      </c>
      <c r="F679" s="146">
        <f aca="true" t="shared" si="120" ref="F679:H684">F680</f>
        <v>2895.6</v>
      </c>
      <c r="G679" s="146">
        <f t="shared" si="120"/>
        <v>2895.6</v>
      </c>
      <c r="H679" s="146">
        <f t="shared" si="120"/>
        <v>2895.6</v>
      </c>
    </row>
    <row r="680" spans="1:8" s="9" customFormat="1" ht="33.75">
      <c r="A680" s="7">
        <v>575</v>
      </c>
      <c r="B680" s="10" t="s">
        <v>94</v>
      </c>
      <c r="C680" s="41" t="s">
        <v>296</v>
      </c>
      <c r="D680" s="10"/>
      <c r="E680" s="36" t="s">
        <v>53</v>
      </c>
      <c r="F680" s="136">
        <f t="shared" si="120"/>
        <v>2895.6</v>
      </c>
      <c r="G680" s="136">
        <f t="shared" si="120"/>
        <v>2895.6</v>
      </c>
      <c r="H680" s="136">
        <f t="shared" si="120"/>
        <v>2895.6</v>
      </c>
    </row>
    <row r="681" spans="1:8" s="113" customFormat="1" ht="12.75">
      <c r="A681" s="7">
        <v>575</v>
      </c>
      <c r="B681" s="10" t="s">
        <v>94</v>
      </c>
      <c r="C681" s="118">
        <v>1210000000</v>
      </c>
      <c r="D681" s="10"/>
      <c r="E681" s="48" t="s">
        <v>226</v>
      </c>
      <c r="F681" s="136">
        <f t="shared" si="120"/>
        <v>2895.6</v>
      </c>
      <c r="G681" s="136">
        <f t="shared" si="120"/>
        <v>2895.6</v>
      </c>
      <c r="H681" s="136">
        <f t="shared" si="120"/>
        <v>2895.6</v>
      </c>
    </row>
    <row r="682" spans="1:8" s="9" customFormat="1" ht="22.5">
      <c r="A682" s="7">
        <v>575</v>
      </c>
      <c r="B682" s="10" t="s">
        <v>94</v>
      </c>
      <c r="C682" s="118">
        <v>1210100000</v>
      </c>
      <c r="D682" s="10"/>
      <c r="E682" s="36" t="s">
        <v>437</v>
      </c>
      <c r="F682" s="136">
        <f t="shared" si="120"/>
        <v>2895.6</v>
      </c>
      <c r="G682" s="136">
        <f t="shared" si="120"/>
        <v>2895.6</v>
      </c>
      <c r="H682" s="136">
        <f t="shared" si="120"/>
        <v>2895.6</v>
      </c>
    </row>
    <row r="683" spans="1:8" s="9" customFormat="1" ht="22.5">
      <c r="A683" s="7">
        <v>575</v>
      </c>
      <c r="B683" s="10" t="s">
        <v>94</v>
      </c>
      <c r="C683" s="118">
        <v>1210110000</v>
      </c>
      <c r="D683" s="10"/>
      <c r="E683" s="36" t="s">
        <v>484</v>
      </c>
      <c r="F683" s="136">
        <f t="shared" si="120"/>
        <v>2895.6</v>
      </c>
      <c r="G683" s="136">
        <f t="shared" si="120"/>
        <v>2895.6</v>
      </c>
      <c r="H683" s="136">
        <f t="shared" si="120"/>
        <v>2895.6</v>
      </c>
    </row>
    <row r="684" spans="1:8" s="9" customFormat="1" ht="56.25">
      <c r="A684" s="7">
        <v>575</v>
      </c>
      <c r="B684" s="10" t="s">
        <v>94</v>
      </c>
      <c r="C684" s="118">
        <v>1210110500</v>
      </c>
      <c r="D684" s="10"/>
      <c r="E684" s="34" t="s">
        <v>622</v>
      </c>
      <c r="F684" s="136">
        <f t="shared" si="120"/>
        <v>2895.6</v>
      </c>
      <c r="G684" s="136">
        <f t="shared" si="120"/>
        <v>2895.6</v>
      </c>
      <c r="H684" s="136">
        <f t="shared" si="120"/>
        <v>2895.6</v>
      </c>
    </row>
    <row r="685" spans="1:8" s="9" customFormat="1" ht="22.5">
      <c r="A685" s="7">
        <v>575</v>
      </c>
      <c r="B685" s="10" t="s">
        <v>94</v>
      </c>
      <c r="C685" s="118" t="s">
        <v>680</v>
      </c>
      <c r="D685" s="10"/>
      <c r="E685" s="34" t="s">
        <v>485</v>
      </c>
      <c r="F685" s="136">
        <f>F686+F687</f>
        <v>2895.6</v>
      </c>
      <c r="G685" s="136">
        <f>G686+G687</f>
        <v>2895.6</v>
      </c>
      <c r="H685" s="136">
        <f>H686+H687</f>
        <v>2895.6</v>
      </c>
    </row>
    <row r="686" spans="1:8" s="9" customFormat="1" ht="22.5">
      <c r="A686" s="7">
        <v>575</v>
      </c>
      <c r="B686" s="10" t="s">
        <v>94</v>
      </c>
      <c r="C686" s="118" t="s">
        <v>680</v>
      </c>
      <c r="D686" s="10" t="s">
        <v>110</v>
      </c>
      <c r="E686" s="34" t="s">
        <v>698</v>
      </c>
      <c r="F686" s="136">
        <v>70.6</v>
      </c>
      <c r="G686" s="136">
        <v>70.6</v>
      </c>
      <c r="H686" s="136">
        <v>70.6</v>
      </c>
    </row>
    <row r="687" spans="1:8" s="9" customFormat="1" ht="12.75">
      <c r="A687" s="7">
        <v>575</v>
      </c>
      <c r="B687" s="10" t="s">
        <v>94</v>
      </c>
      <c r="C687" s="118" t="s">
        <v>680</v>
      </c>
      <c r="D687" s="10" t="s">
        <v>218</v>
      </c>
      <c r="E687" s="33" t="s">
        <v>224</v>
      </c>
      <c r="F687" s="136">
        <v>2825</v>
      </c>
      <c r="G687" s="136">
        <v>2825</v>
      </c>
      <c r="H687" s="136">
        <v>2825</v>
      </c>
    </row>
    <row r="688" spans="1:8" ht="22.5">
      <c r="A688" s="12">
        <v>592</v>
      </c>
      <c r="B688" s="12"/>
      <c r="C688" s="40"/>
      <c r="D688" s="12"/>
      <c r="E688" s="32" t="s">
        <v>102</v>
      </c>
      <c r="F688" s="131">
        <f>F689+F704</f>
        <v>7300</v>
      </c>
      <c r="G688" s="131">
        <f>G689+G704</f>
        <v>7009.5</v>
      </c>
      <c r="H688" s="131">
        <f>H689+H704</f>
        <v>6894.5</v>
      </c>
    </row>
    <row r="689" spans="1:8" ht="12.75">
      <c r="A689" s="12">
        <v>592</v>
      </c>
      <c r="B689" s="17" t="s">
        <v>669</v>
      </c>
      <c r="C689" s="40"/>
      <c r="D689" s="12"/>
      <c r="E689" s="32" t="s">
        <v>676</v>
      </c>
      <c r="F689" s="131">
        <f aca="true" t="shared" si="121" ref="F689:H695">F690</f>
        <v>7020</v>
      </c>
      <c r="G689" s="131">
        <f t="shared" si="121"/>
        <v>6894.5</v>
      </c>
      <c r="H689" s="131">
        <f t="shared" si="121"/>
        <v>6894.5</v>
      </c>
    </row>
    <row r="690" spans="1:8" ht="33.75">
      <c r="A690" s="12">
        <v>592</v>
      </c>
      <c r="B690" s="17" t="s">
        <v>66</v>
      </c>
      <c r="C690" s="40"/>
      <c r="D690" s="12"/>
      <c r="E690" s="32" t="s">
        <v>80</v>
      </c>
      <c r="F690" s="131">
        <f t="shared" si="121"/>
        <v>7020</v>
      </c>
      <c r="G690" s="131">
        <f t="shared" si="121"/>
        <v>6894.5</v>
      </c>
      <c r="H690" s="131">
        <f t="shared" si="121"/>
        <v>6894.5</v>
      </c>
    </row>
    <row r="691" spans="1:8" ht="22.5">
      <c r="A691" s="7">
        <v>592</v>
      </c>
      <c r="B691" s="10" t="s">
        <v>66</v>
      </c>
      <c r="C691" s="41" t="s">
        <v>211</v>
      </c>
      <c r="D691" s="7"/>
      <c r="E691" s="34" t="s">
        <v>54</v>
      </c>
      <c r="F691" s="133">
        <f t="shared" si="121"/>
        <v>7020</v>
      </c>
      <c r="G691" s="133">
        <f t="shared" si="121"/>
        <v>6894.5</v>
      </c>
      <c r="H691" s="133">
        <f t="shared" si="121"/>
        <v>6894.5</v>
      </c>
    </row>
    <row r="692" spans="1:8" s="5" customFormat="1" ht="12.75">
      <c r="A692" s="7">
        <v>592</v>
      </c>
      <c r="B692" s="10" t="s">
        <v>66</v>
      </c>
      <c r="C692" s="41" t="s">
        <v>212</v>
      </c>
      <c r="D692" s="10"/>
      <c r="E692" s="46" t="s">
        <v>221</v>
      </c>
      <c r="F692" s="136">
        <f t="shared" si="121"/>
        <v>7020</v>
      </c>
      <c r="G692" s="136">
        <f t="shared" si="121"/>
        <v>6894.5</v>
      </c>
      <c r="H692" s="136">
        <f t="shared" si="121"/>
        <v>6894.5</v>
      </c>
    </row>
    <row r="693" spans="1:8" s="5" customFormat="1" ht="22.5">
      <c r="A693" s="7">
        <v>592</v>
      </c>
      <c r="B693" s="10" t="s">
        <v>66</v>
      </c>
      <c r="C693" s="41" t="s">
        <v>213</v>
      </c>
      <c r="D693" s="10"/>
      <c r="E693" s="34" t="s">
        <v>214</v>
      </c>
      <c r="F693" s="136">
        <f>F694+F700</f>
        <v>7020</v>
      </c>
      <c r="G693" s="136">
        <f>G694+G700</f>
        <v>6894.5</v>
      </c>
      <c r="H693" s="136">
        <f>H694+H700</f>
        <v>6894.5</v>
      </c>
    </row>
    <row r="694" spans="1:8" ht="12.75">
      <c r="A694" s="7">
        <v>592</v>
      </c>
      <c r="B694" s="10" t="s">
        <v>66</v>
      </c>
      <c r="C694" s="41" t="s">
        <v>215</v>
      </c>
      <c r="D694" s="10"/>
      <c r="E694" s="33" t="s">
        <v>472</v>
      </c>
      <c r="F694" s="136">
        <f t="shared" si="121"/>
        <v>6730</v>
      </c>
      <c r="G694" s="136">
        <f t="shared" si="121"/>
        <v>6604.5</v>
      </c>
      <c r="H694" s="136">
        <f t="shared" si="121"/>
        <v>6604.5</v>
      </c>
    </row>
    <row r="695" spans="1:8" ht="22.5">
      <c r="A695" s="7">
        <v>592</v>
      </c>
      <c r="B695" s="10" t="s">
        <v>66</v>
      </c>
      <c r="C695" s="41" t="s">
        <v>216</v>
      </c>
      <c r="D695" s="10"/>
      <c r="E695" s="34" t="s">
        <v>660</v>
      </c>
      <c r="F695" s="136">
        <f>F696</f>
        <v>6730</v>
      </c>
      <c r="G695" s="136">
        <f t="shared" si="121"/>
        <v>6604.5</v>
      </c>
      <c r="H695" s="136">
        <f t="shared" si="121"/>
        <v>6604.5</v>
      </c>
    </row>
    <row r="696" spans="1:8" ht="12.75">
      <c r="A696" s="7">
        <v>592</v>
      </c>
      <c r="B696" s="10" t="s">
        <v>66</v>
      </c>
      <c r="C696" s="41" t="s">
        <v>120</v>
      </c>
      <c r="D696" s="10"/>
      <c r="E696" s="34" t="s">
        <v>206</v>
      </c>
      <c r="F696" s="136">
        <f>F697+F698+F699</f>
        <v>6730</v>
      </c>
      <c r="G696" s="136">
        <f>G697+G698+G699</f>
        <v>6604.5</v>
      </c>
      <c r="H696" s="136">
        <f>H697+H698+H699</f>
        <v>6604.5</v>
      </c>
    </row>
    <row r="697" spans="1:8" s="9" customFormat="1" ht="45">
      <c r="A697" s="7">
        <v>592</v>
      </c>
      <c r="B697" s="10" t="s">
        <v>66</v>
      </c>
      <c r="C697" s="41" t="s">
        <v>120</v>
      </c>
      <c r="D697" s="10" t="s">
        <v>108</v>
      </c>
      <c r="E697" s="34" t="s">
        <v>109</v>
      </c>
      <c r="F697" s="133">
        <f>6020-100</f>
        <v>5920</v>
      </c>
      <c r="G697" s="133">
        <v>5630</v>
      </c>
      <c r="H697" s="133">
        <v>5630</v>
      </c>
    </row>
    <row r="698" spans="1:8" ht="22.5">
      <c r="A698" s="7">
        <v>592</v>
      </c>
      <c r="B698" s="10" t="s">
        <v>66</v>
      </c>
      <c r="C698" s="41" t="s">
        <v>120</v>
      </c>
      <c r="D698" s="10" t="s">
        <v>110</v>
      </c>
      <c r="E698" s="34" t="s">
        <v>698</v>
      </c>
      <c r="F698" s="133">
        <f>989-190</f>
        <v>799</v>
      </c>
      <c r="G698" s="133">
        <v>963.5</v>
      </c>
      <c r="H698" s="133">
        <v>963.5</v>
      </c>
    </row>
    <row r="699" spans="1:8" ht="13.5" customHeight="1">
      <c r="A699" s="7">
        <v>592</v>
      </c>
      <c r="B699" s="10" t="s">
        <v>66</v>
      </c>
      <c r="C699" s="41" t="s">
        <v>120</v>
      </c>
      <c r="D699" s="10" t="s">
        <v>174</v>
      </c>
      <c r="E699" s="33" t="s">
        <v>175</v>
      </c>
      <c r="F699" s="133">
        <v>11</v>
      </c>
      <c r="G699" s="133">
        <v>11</v>
      </c>
      <c r="H699" s="133">
        <v>11</v>
      </c>
    </row>
    <row r="700" spans="1:8" ht="39" customHeight="1">
      <c r="A700" s="7">
        <v>592</v>
      </c>
      <c r="B700" s="10" t="s">
        <v>66</v>
      </c>
      <c r="C700" s="41" t="s">
        <v>696</v>
      </c>
      <c r="D700" s="10"/>
      <c r="E700" s="34" t="s">
        <v>40</v>
      </c>
      <c r="F700" s="133">
        <f>F701</f>
        <v>290</v>
      </c>
      <c r="G700" s="133">
        <f>G701</f>
        <v>290</v>
      </c>
      <c r="H700" s="133">
        <f>H701</f>
        <v>290</v>
      </c>
    </row>
    <row r="701" spans="1:8" ht="13.5" customHeight="1">
      <c r="A701" s="7">
        <v>592</v>
      </c>
      <c r="B701" s="10" t="s">
        <v>66</v>
      </c>
      <c r="C701" s="41" t="s">
        <v>697</v>
      </c>
      <c r="D701" s="10"/>
      <c r="E701" s="34" t="s">
        <v>206</v>
      </c>
      <c r="F701" s="133">
        <f>F702+F703</f>
        <v>290</v>
      </c>
      <c r="G701" s="133">
        <f>G702+G703</f>
        <v>290</v>
      </c>
      <c r="H701" s="133">
        <f>H702+H703</f>
        <v>290</v>
      </c>
    </row>
    <row r="702" spans="1:8" ht="45" customHeight="1">
      <c r="A702" s="7">
        <v>592</v>
      </c>
      <c r="B702" s="10" t="s">
        <v>66</v>
      </c>
      <c r="C702" s="41" t="s">
        <v>697</v>
      </c>
      <c r="D702" s="10" t="s">
        <v>108</v>
      </c>
      <c r="E702" s="34" t="s">
        <v>109</v>
      </c>
      <c r="F702" s="133">
        <v>100</v>
      </c>
      <c r="G702" s="133">
        <v>100</v>
      </c>
      <c r="H702" s="133">
        <v>100</v>
      </c>
    </row>
    <row r="703" spans="1:8" ht="25.5" customHeight="1">
      <c r="A703" s="7">
        <v>592</v>
      </c>
      <c r="B703" s="10" t="s">
        <v>66</v>
      </c>
      <c r="C703" s="41" t="s">
        <v>697</v>
      </c>
      <c r="D703" s="10" t="s">
        <v>110</v>
      </c>
      <c r="E703" s="34" t="s">
        <v>698</v>
      </c>
      <c r="F703" s="133">
        <v>190</v>
      </c>
      <c r="G703" s="133">
        <v>190</v>
      </c>
      <c r="H703" s="133">
        <v>190</v>
      </c>
    </row>
    <row r="704" spans="1:8" ht="12.75">
      <c r="A704" s="12">
        <v>592</v>
      </c>
      <c r="B704" s="17" t="s">
        <v>88</v>
      </c>
      <c r="C704" s="41"/>
      <c r="D704" s="12"/>
      <c r="E704" s="32" t="s">
        <v>68</v>
      </c>
      <c r="F704" s="131">
        <f>F705</f>
        <v>280</v>
      </c>
      <c r="G704" s="131">
        <f>G705</f>
        <v>115</v>
      </c>
      <c r="H704" s="131">
        <f>H705</f>
        <v>0</v>
      </c>
    </row>
    <row r="705" spans="1:8" ht="22.5">
      <c r="A705" s="12">
        <v>592</v>
      </c>
      <c r="B705" s="17" t="s">
        <v>89</v>
      </c>
      <c r="C705" s="41"/>
      <c r="D705" s="12"/>
      <c r="E705" s="32" t="s">
        <v>107</v>
      </c>
      <c r="F705" s="131">
        <f>F712</f>
        <v>280</v>
      </c>
      <c r="G705" s="131">
        <f>G712</f>
        <v>115</v>
      </c>
      <c r="H705" s="131">
        <f>H712</f>
        <v>0</v>
      </c>
    </row>
    <row r="706" spans="1:8" ht="22.5">
      <c r="A706" s="7">
        <v>592</v>
      </c>
      <c r="B706" s="10" t="s">
        <v>89</v>
      </c>
      <c r="C706" s="41" t="s">
        <v>211</v>
      </c>
      <c r="D706" s="7"/>
      <c r="E706" s="34" t="s">
        <v>54</v>
      </c>
      <c r="F706" s="133">
        <f aca="true" t="shared" si="122" ref="F706:H711">F707</f>
        <v>280</v>
      </c>
      <c r="G706" s="133">
        <f t="shared" si="122"/>
        <v>115</v>
      </c>
      <c r="H706" s="133">
        <f t="shared" si="122"/>
        <v>0</v>
      </c>
    </row>
    <row r="707" spans="1:8" s="5" customFormat="1" ht="33.75">
      <c r="A707" s="7">
        <v>592</v>
      </c>
      <c r="B707" s="10" t="s">
        <v>89</v>
      </c>
      <c r="C707" s="41" t="s">
        <v>121</v>
      </c>
      <c r="D707" s="12"/>
      <c r="E707" s="46" t="s">
        <v>629</v>
      </c>
      <c r="F707" s="133">
        <f t="shared" si="122"/>
        <v>280</v>
      </c>
      <c r="G707" s="133">
        <f t="shared" si="122"/>
        <v>115</v>
      </c>
      <c r="H707" s="133">
        <f t="shared" si="122"/>
        <v>0</v>
      </c>
    </row>
    <row r="708" spans="1:8" s="5" customFormat="1" ht="22.5">
      <c r="A708" s="7">
        <v>592</v>
      </c>
      <c r="B708" s="10" t="s">
        <v>89</v>
      </c>
      <c r="C708" s="41" t="s">
        <v>122</v>
      </c>
      <c r="D708" s="12"/>
      <c r="E708" s="34" t="s">
        <v>442</v>
      </c>
      <c r="F708" s="133">
        <f t="shared" si="122"/>
        <v>280</v>
      </c>
      <c r="G708" s="133">
        <f t="shared" si="122"/>
        <v>115</v>
      </c>
      <c r="H708" s="133">
        <f t="shared" si="122"/>
        <v>0</v>
      </c>
    </row>
    <row r="709" spans="1:8" s="5" customFormat="1" ht="12.75">
      <c r="A709" s="7">
        <v>592</v>
      </c>
      <c r="B709" s="10" t="s">
        <v>89</v>
      </c>
      <c r="C709" s="41" t="s">
        <v>123</v>
      </c>
      <c r="D709" s="12"/>
      <c r="E709" s="33" t="s">
        <v>472</v>
      </c>
      <c r="F709" s="133">
        <f t="shared" si="122"/>
        <v>280</v>
      </c>
      <c r="G709" s="133">
        <f t="shared" si="122"/>
        <v>115</v>
      </c>
      <c r="H709" s="133">
        <f t="shared" si="122"/>
        <v>0</v>
      </c>
    </row>
    <row r="710" spans="1:8" s="5" customFormat="1" ht="22.5">
      <c r="A710" s="7">
        <v>592</v>
      </c>
      <c r="B710" s="10" t="s">
        <v>89</v>
      </c>
      <c r="C710" s="41" t="s">
        <v>124</v>
      </c>
      <c r="D710" s="12"/>
      <c r="E710" s="34" t="s">
        <v>443</v>
      </c>
      <c r="F710" s="133">
        <f t="shared" si="122"/>
        <v>280</v>
      </c>
      <c r="G710" s="133">
        <f t="shared" si="122"/>
        <v>115</v>
      </c>
      <c r="H710" s="133">
        <f t="shared" si="122"/>
        <v>0</v>
      </c>
    </row>
    <row r="711" spans="1:8" s="5" customFormat="1" ht="12.75">
      <c r="A711" s="7">
        <v>592</v>
      </c>
      <c r="B711" s="10" t="s">
        <v>89</v>
      </c>
      <c r="C711" s="41" t="s">
        <v>125</v>
      </c>
      <c r="D711" s="12"/>
      <c r="E711" s="34" t="s">
        <v>194</v>
      </c>
      <c r="F711" s="133">
        <f t="shared" si="122"/>
        <v>280</v>
      </c>
      <c r="G711" s="133">
        <f t="shared" si="122"/>
        <v>115</v>
      </c>
      <c r="H711" s="133">
        <f t="shared" si="122"/>
        <v>0</v>
      </c>
    </row>
    <row r="712" spans="1:8" s="5" customFormat="1" ht="12.75">
      <c r="A712" s="7">
        <v>592</v>
      </c>
      <c r="B712" s="10" t="s">
        <v>89</v>
      </c>
      <c r="C712" s="41" t="s">
        <v>125</v>
      </c>
      <c r="D712" s="7">
        <v>700</v>
      </c>
      <c r="E712" s="34" t="s">
        <v>594</v>
      </c>
      <c r="F712" s="133">
        <v>280</v>
      </c>
      <c r="G712" s="133">
        <v>115</v>
      </c>
      <c r="H712" s="133">
        <v>0</v>
      </c>
    </row>
  </sheetData>
  <sheetProtection/>
  <mergeCells count="11">
    <mergeCell ref="F1:H1"/>
    <mergeCell ref="F5:H5"/>
    <mergeCell ref="C5:C7"/>
    <mergeCell ref="D5:D7"/>
    <mergeCell ref="E5:E7"/>
    <mergeCell ref="F6:F7"/>
    <mergeCell ref="A5:A7"/>
    <mergeCell ref="A2:H4"/>
    <mergeCell ref="B5:B7"/>
    <mergeCell ref="G6:G7"/>
    <mergeCell ref="H6:H7"/>
  </mergeCells>
  <printOptions/>
  <pageMargins left="0.7874015748031497" right="0.3937007874015748" top="0.3937007874015748" bottom="0.3937007874015748" header="0.5118110236220472" footer="0.5118110236220472"/>
  <pageSetup fitToHeight="14" fitToWidth="1" horizontalDpi="600" verticalDpi="600" orientation="portrait" paperSize="9" scale="73" r:id="rId1"/>
  <rowBreaks count="7" manualBreakCount="7">
    <brk id="86" max="255" man="1"/>
    <brk id="195" max="255" man="1"/>
    <brk id="273" max="255" man="1"/>
    <brk id="355" max="255" man="1"/>
    <brk id="440" max="255" man="1"/>
    <brk id="522" max="255" man="1"/>
    <brk id="61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H679"/>
  <sheetViews>
    <sheetView view="pageBreakPreview" zoomScale="120" zoomScaleNormal="120" zoomScaleSheetLayoutView="120" zoomScalePageLayoutView="0" workbookViewId="0" topLeftCell="A1">
      <selection activeCell="E1" sqref="E1:G1"/>
    </sheetView>
  </sheetViews>
  <sheetFormatPr defaultColWidth="9.00390625" defaultRowHeight="12.75"/>
  <cols>
    <col min="1" max="1" width="5.375" style="44" customWidth="1"/>
    <col min="2" max="2" width="10.75390625" style="44" customWidth="1"/>
    <col min="3" max="3" width="5.00390625" style="22" customWidth="1"/>
    <col min="4" max="4" width="53.00390625" style="22" customWidth="1"/>
    <col min="5" max="5" width="12.375" style="22" customWidth="1"/>
    <col min="6" max="6" width="10.75390625" style="0" customWidth="1"/>
    <col min="7" max="7" width="10.625" style="0" customWidth="1"/>
  </cols>
  <sheetData>
    <row r="1" spans="1:7" ht="122.25" customHeight="1">
      <c r="A1" s="28"/>
      <c r="B1" s="28"/>
      <c r="C1" s="29"/>
      <c r="D1" s="70"/>
      <c r="E1" s="162" t="s">
        <v>786</v>
      </c>
      <c r="F1" s="162"/>
      <c r="G1" s="162"/>
    </row>
    <row r="2" spans="1:8" ht="23.25" customHeight="1">
      <c r="A2" s="28"/>
      <c r="B2" s="28"/>
      <c r="C2" s="29"/>
      <c r="D2" s="69"/>
      <c r="E2" s="71"/>
      <c r="F2" s="1"/>
      <c r="G2" s="1"/>
      <c r="H2" s="1"/>
    </row>
    <row r="3" spans="1:8" ht="11.25" customHeight="1">
      <c r="A3" s="175" t="s">
        <v>43</v>
      </c>
      <c r="B3" s="175"/>
      <c r="C3" s="175"/>
      <c r="D3" s="175"/>
      <c r="E3" s="175"/>
      <c r="F3" s="175"/>
      <c r="G3" s="175"/>
      <c r="H3" s="2"/>
    </row>
    <row r="4" spans="1:7" ht="25.5" customHeight="1">
      <c r="A4" s="176"/>
      <c r="B4" s="176"/>
      <c r="C4" s="176"/>
      <c r="D4" s="176"/>
      <c r="E4" s="176"/>
      <c r="F4" s="176"/>
      <c r="G4" s="176"/>
    </row>
    <row r="5" spans="1:7" ht="12.75">
      <c r="A5" s="173" t="s">
        <v>662</v>
      </c>
      <c r="B5" s="173" t="s">
        <v>663</v>
      </c>
      <c r="C5" s="173" t="s">
        <v>664</v>
      </c>
      <c r="D5" s="173" t="s">
        <v>665</v>
      </c>
      <c r="E5" s="185" t="s">
        <v>666</v>
      </c>
      <c r="F5" s="185"/>
      <c r="G5" s="185"/>
    </row>
    <row r="6" spans="1:7" ht="12.75">
      <c r="A6" s="186"/>
      <c r="B6" s="186"/>
      <c r="C6" s="174"/>
      <c r="D6" s="174"/>
      <c r="E6" s="182" t="s">
        <v>27</v>
      </c>
      <c r="F6" s="182" t="s">
        <v>28</v>
      </c>
      <c r="G6" s="182" t="s">
        <v>29</v>
      </c>
    </row>
    <row r="7" spans="1:7" ht="12.75">
      <c r="A7" s="186"/>
      <c r="B7" s="186"/>
      <c r="C7" s="174"/>
      <c r="D7" s="174"/>
      <c r="E7" s="184"/>
      <c r="F7" s="184"/>
      <c r="G7" s="184"/>
    </row>
    <row r="8" spans="1:7" ht="12.75">
      <c r="A8" s="15"/>
      <c r="B8" s="15"/>
      <c r="C8" s="15"/>
      <c r="D8" s="16" t="s">
        <v>71</v>
      </c>
      <c r="E8" s="27">
        <f>E9+E178+E225+E325+E490+E571+E634+E657+E670+E308</f>
        <v>279816.6780000001</v>
      </c>
      <c r="F8" s="27">
        <f>F9+F178+F225+F325+F490+F571+F634+F657+F670+F308</f>
        <v>263029.9</v>
      </c>
      <c r="G8" s="27">
        <f>G9+G178+G225+G325+G490+G571+G634+G657+G670+G308</f>
        <v>263342.5</v>
      </c>
    </row>
    <row r="9" spans="1:7" ht="12.75">
      <c r="A9" s="39" t="s">
        <v>669</v>
      </c>
      <c r="B9" s="39"/>
      <c r="C9" s="17"/>
      <c r="D9" s="13" t="s">
        <v>676</v>
      </c>
      <c r="E9" s="131">
        <f>E10+E26+E62+E91+E98+E54+E84+E19</f>
        <v>33180.4</v>
      </c>
      <c r="F9" s="131">
        <f>F10+F26+F62+F91+F98+F54+F84+F19</f>
        <v>30755.6</v>
      </c>
      <c r="G9" s="131">
        <f>G10+G26+G62+G91+G98+G54+G84+G19</f>
        <v>30755.6</v>
      </c>
    </row>
    <row r="10" spans="1:7" ht="1.5" customHeight="1" hidden="1">
      <c r="A10" s="62" t="s">
        <v>667</v>
      </c>
      <c r="B10" s="62"/>
      <c r="C10" s="57"/>
      <c r="D10" s="63" t="s">
        <v>74</v>
      </c>
      <c r="E10" s="132">
        <f>E11</f>
        <v>0</v>
      </c>
      <c r="F10" s="132">
        <f aca="true" t="shared" si="0" ref="F10:G14">F11</f>
        <v>0</v>
      </c>
      <c r="G10" s="132">
        <f t="shared" si="0"/>
        <v>0</v>
      </c>
    </row>
    <row r="11" spans="1:7" ht="12.75" hidden="1">
      <c r="A11" s="18" t="s">
        <v>667</v>
      </c>
      <c r="B11" s="42" t="s">
        <v>470</v>
      </c>
      <c r="C11" s="59"/>
      <c r="D11" s="33" t="s">
        <v>182</v>
      </c>
      <c r="E11" s="133">
        <f>E12</f>
        <v>0</v>
      </c>
      <c r="F11" s="133">
        <f t="shared" si="0"/>
        <v>0</v>
      </c>
      <c r="G11" s="133">
        <f t="shared" si="0"/>
        <v>0</v>
      </c>
    </row>
    <row r="12" spans="1:7" ht="12.75" hidden="1">
      <c r="A12" s="18" t="s">
        <v>667</v>
      </c>
      <c r="B12" s="42" t="s">
        <v>469</v>
      </c>
      <c r="C12" s="59"/>
      <c r="D12" s="33" t="s">
        <v>221</v>
      </c>
      <c r="E12" s="134">
        <f>E13</f>
        <v>0</v>
      </c>
      <c r="F12" s="134">
        <f t="shared" si="0"/>
        <v>0</v>
      </c>
      <c r="G12" s="134">
        <f t="shared" si="0"/>
        <v>0</v>
      </c>
    </row>
    <row r="13" spans="1:7" ht="12.75" hidden="1">
      <c r="A13" s="10" t="s">
        <v>667</v>
      </c>
      <c r="B13" s="42" t="s">
        <v>471</v>
      </c>
      <c r="C13" s="59"/>
      <c r="D13" s="33" t="s">
        <v>472</v>
      </c>
      <c r="E13" s="134">
        <f>E14</f>
        <v>0</v>
      </c>
      <c r="F13" s="134">
        <f t="shared" si="0"/>
        <v>0</v>
      </c>
      <c r="G13" s="134">
        <f t="shared" si="0"/>
        <v>0</v>
      </c>
    </row>
    <row r="14" spans="1:7" ht="12.75" hidden="1">
      <c r="A14" s="10" t="s">
        <v>667</v>
      </c>
      <c r="B14" s="42" t="s">
        <v>467</v>
      </c>
      <c r="C14" s="10"/>
      <c r="D14" s="34" t="s">
        <v>220</v>
      </c>
      <c r="E14" s="134">
        <f>E15</f>
        <v>0</v>
      </c>
      <c r="F14" s="134">
        <f t="shared" si="0"/>
        <v>0</v>
      </c>
      <c r="G14" s="134">
        <f t="shared" si="0"/>
        <v>0</v>
      </c>
    </row>
    <row r="15" spans="1:7" ht="22.5" hidden="1">
      <c r="A15" s="10" t="s">
        <v>667</v>
      </c>
      <c r="B15" s="42" t="s">
        <v>468</v>
      </c>
      <c r="C15" s="10"/>
      <c r="D15" s="34" t="s">
        <v>473</v>
      </c>
      <c r="E15" s="134">
        <f>E16+E17+E18</f>
        <v>0</v>
      </c>
      <c r="F15" s="134">
        <f>F16+F17+F18</f>
        <v>0</v>
      </c>
      <c r="G15" s="134">
        <f>G16+G17+G18</f>
        <v>0</v>
      </c>
    </row>
    <row r="16" spans="1:7" ht="45" hidden="1">
      <c r="A16" s="42" t="s">
        <v>667</v>
      </c>
      <c r="B16" s="42" t="s">
        <v>468</v>
      </c>
      <c r="C16" s="10" t="s">
        <v>108</v>
      </c>
      <c r="D16" s="34" t="s">
        <v>109</v>
      </c>
      <c r="E16" s="134">
        <f>'Прил.№5'!F17</f>
        <v>0</v>
      </c>
      <c r="F16" s="134">
        <f>'Прил.№5'!G17</f>
        <v>0</v>
      </c>
      <c r="G16" s="134">
        <f>'Прил.№5'!H17</f>
        <v>0</v>
      </c>
    </row>
    <row r="17" spans="1:7" ht="22.5" hidden="1">
      <c r="A17" s="42" t="s">
        <v>667</v>
      </c>
      <c r="B17" s="42" t="s">
        <v>468</v>
      </c>
      <c r="C17" s="10" t="s">
        <v>110</v>
      </c>
      <c r="D17" s="34" t="s">
        <v>111</v>
      </c>
      <c r="E17" s="134">
        <f>'Прил.№5'!F18</f>
        <v>0</v>
      </c>
      <c r="F17" s="134">
        <f>'Прил.№5'!G18</f>
        <v>0</v>
      </c>
      <c r="G17" s="134">
        <f>'Прил.№5'!H18</f>
        <v>0</v>
      </c>
    </row>
    <row r="18" spans="1:7" ht="12.75" hidden="1">
      <c r="A18" s="42" t="s">
        <v>667</v>
      </c>
      <c r="B18" s="42" t="s">
        <v>468</v>
      </c>
      <c r="C18" s="10" t="s">
        <v>174</v>
      </c>
      <c r="D18" s="33" t="s">
        <v>175</v>
      </c>
      <c r="E18" s="134">
        <v>0</v>
      </c>
      <c r="F18" s="134">
        <f>'Прил.№5'!G26</f>
        <v>0</v>
      </c>
      <c r="G18" s="134">
        <f>'Прил.№5'!H26</f>
        <v>0</v>
      </c>
    </row>
    <row r="19" spans="1:7" ht="33.75">
      <c r="A19" s="56" t="s">
        <v>701</v>
      </c>
      <c r="B19" s="62"/>
      <c r="C19" s="56"/>
      <c r="D19" s="35" t="s">
        <v>702</v>
      </c>
      <c r="E19" s="134">
        <f aca="true" t="shared" si="1" ref="E19:E24">E20</f>
        <v>17.4</v>
      </c>
      <c r="F19" s="134">
        <f aca="true" t="shared" si="2" ref="F19:G24">F20</f>
        <v>0</v>
      </c>
      <c r="G19" s="134">
        <f t="shared" si="2"/>
        <v>0</v>
      </c>
    </row>
    <row r="20" spans="1:7" ht="12.75">
      <c r="A20" s="18" t="s">
        <v>701</v>
      </c>
      <c r="B20" s="42" t="s">
        <v>470</v>
      </c>
      <c r="C20" s="59"/>
      <c r="D20" s="33" t="s">
        <v>182</v>
      </c>
      <c r="E20" s="134">
        <f t="shared" si="1"/>
        <v>17.4</v>
      </c>
      <c r="F20" s="134">
        <f t="shared" si="2"/>
        <v>0</v>
      </c>
      <c r="G20" s="134">
        <f t="shared" si="2"/>
        <v>0</v>
      </c>
    </row>
    <row r="21" spans="1:7" ht="12.75">
      <c r="A21" s="18" t="s">
        <v>701</v>
      </c>
      <c r="B21" s="41" t="s">
        <v>469</v>
      </c>
      <c r="C21" s="10"/>
      <c r="D21" s="33" t="s">
        <v>221</v>
      </c>
      <c r="E21" s="134">
        <f t="shared" si="1"/>
        <v>17.4</v>
      </c>
      <c r="F21" s="134">
        <f t="shared" si="2"/>
        <v>0</v>
      </c>
      <c r="G21" s="134">
        <f t="shared" si="2"/>
        <v>0</v>
      </c>
    </row>
    <row r="22" spans="1:7" ht="12.75">
      <c r="A22" s="18" t="s">
        <v>701</v>
      </c>
      <c r="B22" s="41" t="s">
        <v>471</v>
      </c>
      <c r="C22" s="10"/>
      <c r="D22" s="33" t="s">
        <v>472</v>
      </c>
      <c r="E22" s="134">
        <f t="shared" si="1"/>
        <v>17.4</v>
      </c>
      <c r="F22" s="134">
        <f t="shared" si="2"/>
        <v>0</v>
      </c>
      <c r="G22" s="134">
        <f t="shared" si="2"/>
        <v>0</v>
      </c>
    </row>
    <row r="23" spans="1:7" ht="33.75">
      <c r="A23" s="18" t="s">
        <v>701</v>
      </c>
      <c r="B23" s="41" t="s">
        <v>703</v>
      </c>
      <c r="C23" s="10"/>
      <c r="D23" s="33" t="s">
        <v>704</v>
      </c>
      <c r="E23" s="134">
        <f t="shared" si="1"/>
        <v>17.4</v>
      </c>
      <c r="F23" s="134">
        <f t="shared" si="2"/>
        <v>0</v>
      </c>
      <c r="G23" s="134">
        <f t="shared" si="2"/>
        <v>0</v>
      </c>
    </row>
    <row r="24" spans="1:7" ht="22.5">
      <c r="A24" s="18" t="s">
        <v>701</v>
      </c>
      <c r="B24" s="41" t="s">
        <v>705</v>
      </c>
      <c r="C24" s="10"/>
      <c r="D24" s="34" t="s">
        <v>473</v>
      </c>
      <c r="E24" s="134">
        <f t="shared" si="1"/>
        <v>17.4</v>
      </c>
      <c r="F24" s="134">
        <f t="shared" si="2"/>
        <v>0</v>
      </c>
      <c r="G24" s="134">
        <f t="shared" si="2"/>
        <v>0</v>
      </c>
    </row>
    <row r="25" spans="1:7" ht="12.75">
      <c r="A25" s="18" t="s">
        <v>701</v>
      </c>
      <c r="B25" s="41" t="s">
        <v>705</v>
      </c>
      <c r="C25" s="10" t="s">
        <v>174</v>
      </c>
      <c r="D25" s="33" t="s">
        <v>175</v>
      </c>
      <c r="E25" s="134">
        <f>'Прил.№5'!F26</f>
        <v>17.4</v>
      </c>
      <c r="F25" s="134">
        <f>'Прил.№5'!G26</f>
        <v>0</v>
      </c>
      <c r="G25" s="134">
        <f>'Прил.№5'!H26</f>
        <v>0</v>
      </c>
    </row>
    <row r="26" spans="1:7" ht="33.75">
      <c r="A26" s="62" t="s">
        <v>670</v>
      </c>
      <c r="B26" s="62"/>
      <c r="C26" s="56"/>
      <c r="D26" s="63" t="s">
        <v>25</v>
      </c>
      <c r="E26" s="135">
        <f aca="true" t="shared" si="3" ref="E26:G27">E27</f>
        <v>17312.399999999998</v>
      </c>
      <c r="F26" s="135">
        <f t="shared" si="3"/>
        <v>15984.1</v>
      </c>
      <c r="G26" s="135">
        <f t="shared" si="3"/>
        <v>15984.1</v>
      </c>
    </row>
    <row r="27" spans="1:7" ht="22.5">
      <c r="A27" s="10" t="s">
        <v>670</v>
      </c>
      <c r="B27" s="41" t="s">
        <v>474</v>
      </c>
      <c r="C27" s="10"/>
      <c r="D27" s="34" t="s">
        <v>45</v>
      </c>
      <c r="E27" s="133">
        <f t="shared" si="3"/>
        <v>17312.399999999998</v>
      </c>
      <c r="F27" s="133">
        <f t="shared" si="3"/>
        <v>15984.1</v>
      </c>
      <c r="G27" s="133">
        <f t="shared" si="3"/>
        <v>15984.1</v>
      </c>
    </row>
    <row r="28" spans="1:7" ht="12.75">
      <c r="A28" s="10" t="s">
        <v>670</v>
      </c>
      <c r="B28" s="41" t="s">
        <v>475</v>
      </c>
      <c r="C28" s="10"/>
      <c r="D28" s="46" t="s">
        <v>221</v>
      </c>
      <c r="E28" s="133">
        <f>E29+E43+E48</f>
        <v>17312.399999999998</v>
      </c>
      <c r="F28" s="133">
        <f>F29+F43+F48</f>
        <v>15984.1</v>
      </c>
      <c r="G28" s="133">
        <f>G29+G43+G48</f>
        <v>15984.1</v>
      </c>
    </row>
    <row r="29" spans="1:7" ht="22.5">
      <c r="A29" s="10" t="s">
        <v>670</v>
      </c>
      <c r="B29" s="41" t="s">
        <v>476</v>
      </c>
      <c r="C29" s="10"/>
      <c r="D29" s="46" t="s">
        <v>229</v>
      </c>
      <c r="E29" s="133">
        <f>E30</f>
        <v>16933.3</v>
      </c>
      <c r="F29" s="133">
        <f>F30</f>
        <v>15655</v>
      </c>
      <c r="G29" s="133">
        <f>G30</f>
        <v>15655</v>
      </c>
    </row>
    <row r="30" spans="1:7" ht="12.75">
      <c r="A30" s="10" t="s">
        <v>670</v>
      </c>
      <c r="B30" s="41" t="s">
        <v>477</v>
      </c>
      <c r="C30" s="10"/>
      <c r="D30" s="33" t="s">
        <v>472</v>
      </c>
      <c r="E30" s="133">
        <f>E31+E40+E36</f>
        <v>16933.3</v>
      </c>
      <c r="F30" s="133">
        <f>F31+F40+F36</f>
        <v>15655</v>
      </c>
      <c r="G30" s="133">
        <f>G31+G40+G36</f>
        <v>15655</v>
      </c>
    </row>
    <row r="31" spans="1:7" ht="22.5">
      <c r="A31" s="10" t="s">
        <v>670</v>
      </c>
      <c r="B31" s="41" t="s">
        <v>113</v>
      </c>
      <c r="C31" s="10"/>
      <c r="D31" s="33" t="s">
        <v>114</v>
      </c>
      <c r="E31" s="133">
        <f>E32</f>
        <v>15555</v>
      </c>
      <c r="F31" s="133">
        <f>F32</f>
        <v>14555</v>
      </c>
      <c r="G31" s="133">
        <f>G32</f>
        <v>14555</v>
      </c>
    </row>
    <row r="32" spans="1:7" ht="12.75">
      <c r="A32" s="10" t="s">
        <v>670</v>
      </c>
      <c r="B32" s="41" t="s">
        <v>115</v>
      </c>
      <c r="C32" s="10"/>
      <c r="D32" s="33" t="s">
        <v>478</v>
      </c>
      <c r="E32" s="133">
        <f>E33+E34+E35</f>
        <v>15555</v>
      </c>
      <c r="F32" s="133">
        <f>F33+F34+F35</f>
        <v>14555</v>
      </c>
      <c r="G32" s="133">
        <f>G33+G34+G35</f>
        <v>14555</v>
      </c>
    </row>
    <row r="33" spans="1:7" ht="45">
      <c r="A33" s="10" t="s">
        <v>670</v>
      </c>
      <c r="B33" s="41" t="s">
        <v>115</v>
      </c>
      <c r="C33" s="10" t="s">
        <v>108</v>
      </c>
      <c r="D33" s="34" t="s">
        <v>26</v>
      </c>
      <c r="E33" s="133">
        <f>'Прил.№5'!F36</f>
        <v>12400</v>
      </c>
      <c r="F33" s="133">
        <f>'Прил.№5'!G36</f>
        <v>12000</v>
      </c>
      <c r="G33" s="133">
        <f>'Прил.№5'!H36</f>
        <v>12000</v>
      </c>
    </row>
    <row r="34" spans="1:7" ht="22.5">
      <c r="A34" s="10" t="s">
        <v>670</v>
      </c>
      <c r="B34" s="41" t="s">
        <v>115</v>
      </c>
      <c r="C34" s="10" t="s">
        <v>110</v>
      </c>
      <c r="D34" s="34" t="s">
        <v>698</v>
      </c>
      <c r="E34" s="133">
        <f>'Прил.№5'!F37</f>
        <v>3010</v>
      </c>
      <c r="F34" s="133">
        <f>'Прил.№5'!G37</f>
        <v>2500</v>
      </c>
      <c r="G34" s="133">
        <f>'Прил.№5'!H37</f>
        <v>2500</v>
      </c>
    </row>
    <row r="35" spans="1:7" ht="12.75">
      <c r="A35" s="10" t="s">
        <v>670</v>
      </c>
      <c r="B35" s="41" t="s">
        <v>115</v>
      </c>
      <c r="C35" s="10" t="s">
        <v>174</v>
      </c>
      <c r="D35" s="33" t="s">
        <v>175</v>
      </c>
      <c r="E35" s="133">
        <f>'Прил.№5'!F38</f>
        <v>145</v>
      </c>
      <c r="F35" s="133">
        <f>'Прил.№5'!G38</f>
        <v>55</v>
      </c>
      <c r="G35" s="133">
        <f>'Прил.№5'!H38</f>
        <v>55</v>
      </c>
    </row>
    <row r="36" spans="1:7" ht="33.75">
      <c r="A36" s="10" t="s">
        <v>670</v>
      </c>
      <c r="B36" s="41" t="s">
        <v>400</v>
      </c>
      <c r="C36" s="10"/>
      <c r="D36" s="33" t="s">
        <v>401</v>
      </c>
      <c r="E36" s="133">
        <f aca="true" t="shared" si="4" ref="E36:G37">E37</f>
        <v>388.99999999999994</v>
      </c>
      <c r="F36" s="133">
        <f t="shared" si="4"/>
        <v>0</v>
      </c>
      <c r="G36" s="133">
        <f t="shared" si="4"/>
        <v>0</v>
      </c>
    </row>
    <row r="37" spans="1:7" ht="12.75">
      <c r="A37" s="10" t="s">
        <v>670</v>
      </c>
      <c r="B37" s="41" t="s">
        <v>402</v>
      </c>
      <c r="C37" s="10"/>
      <c r="D37" s="33" t="s">
        <v>478</v>
      </c>
      <c r="E37" s="133">
        <f>E38+E39</f>
        <v>388.99999999999994</v>
      </c>
      <c r="F37" s="133">
        <f t="shared" si="4"/>
        <v>0</v>
      </c>
      <c r="G37" s="133">
        <f t="shared" si="4"/>
        <v>0</v>
      </c>
    </row>
    <row r="38" spans="1:7" ht="22.5">
      <c r="A38" s="10" t="s">
        <v>670</v>
      </c>
      <c r="B38" s="41" t="s">
        <v>402</v>
      </c>
      <c r="C38" s="10" t="s">
        <v>110</v>
      </c>
      <c r="D38" s="34" t="s">
        <v>698</v>
      </c>
      <c r="E38" s="133">
        <f>'Прил.№5'!F41</f>
        <v>92.2</v>
      </c>
      <c r="F38" s="133">
        <f>'Прил.№5'!G41</f>
        <v>0</v>
      </c>
      <c r="G38" s="133">
        <f>'Прил.№5'!H41</f>
        <v>0</v>
      </c>
    </row>
    <row r="39" spans="1:7" ht="12.75">
      <c r="A39" s="10" t="s">
        <v>670</v>
      </c>
      <c r="B39" s="41" t="s">
        <v>402</v>
      </c>
      <c r="C39" s="10" t="s">
        <v>174</v>
      </c>
      <c r="D39" s="33" t="s">
        <v>175</v>
      </c>
      <c r="E39" s="133">
        <f>'Прил.№5'!F42</f>
        <v>296.79999999999995</v>
      </c>
      <c r="F39" s="133"/>
      <c r="G39" s="133"/>
    </row>
    <row r="40" spans="1:7" ht="22.5">
      <c r="A40" s="10" t="s">
        <v>670</v>
      </c>
      <c r="B40" s="41" t="s">
        <v>117</v>
      </c>
      <c r="C40" s="10"/>
      <c r="D40" s="33" t="s">
        <v>116</v>
      </c>
      <c r="E40" s="133">
        <f aca="true" t="shared" si="5" ref="E40:G41">E41</f>
        <v>989.3</v>
      </c>
      <c r="F40" s="133">
        <f t="shared" si="5"/>
        <v>1100</v>
      </c>
      <c r="G40" s="133">
        <f t="shared" si="5"/>
        <v>1100</v>
      </c>
    </row>
    <row r="41" spans="1:7" ht="12.75">
      <c r="A41" s="10" t="s">
        <v>670</v>
      </c>
      <c r="B41" s="41" t="s">
        <v>118</v>
      </c>
      <c r="C41" s="10"/>
      <c r="D41" s="33" t="s">
        <v>478</v>
      </c>
      <c r="E41" s="133">
        <f t="shared" si="5"/>
        <v>989.3</v>
      </c>
      <c r="F41" s="133">
        <f t="shared" si="5"/>
        <v>1100</v>
      </c>
      <c r="G41" s="133">
        <f t="shared" si="5"/>
        <v>1100</v>
      </c>
    </row>
    <row r="42" spans="1:7" ht="45">
      <c r="A42" s="10" t="s">
        <v>670</v>
      </c>
      <c r="B42" s="41" t="s">
        <v>118</v>
      </c>
      <c r="C42" s="10" t="s">
        <v>108</v>
      </c>
      <c r="D42" s="34" t="s">
        <v>109</v>
      </c>
      <c r="E42" s="133">
        <f>'Прил.№5'!F45</f>
        <v>989.3</v>
      </c>
      <c r="F42" s="133">
        <f>'Прил.№5'!G45</f>
        <v>1100</v>
      </c>
      <c r="G42" s="133">
        <f>'Прил.№5'!H45</f>
        <v>1100</v>
      </c>
    </row>
    <row r="43" spans="1:7" ht="22.5">
      <c r="A43" s="10" t="s">
        <v>670</v>
      </c>
      <c r="B43" s="41" t="s">
        <v>479</v>
      </c>
      <c r="C43" s="10"/>
      <c r="D43" s="45" t="s">
        <v>411</v>
      </c>
      <c r="E43" s="133">
        <f>E44</f>
        <v>50</v>
      </c>
      <c r="F43" s="133">
        <f aca="true" t="shared" si="6" ref="F43:G46">F44</f>
        <v>0</v>
      </c>
      <c r="G43" s="133">
        <f t="shared" si="6"/>
        <v>0</v>
      </c>
    </row>
    <row r="44" spans="1:7" ht="12.75">
      <c r="A44" s="10" t="s">
        <v>670</v>
      </c>
      <c r="B44" s="41" t="s">
        <v>480</v>
      </c>
      <c r="C44" s="10"/>
      <c r="D44" s="33" t="s">
        <v>472</v>
      </c>
      <c r="E44" s="133">
        <f>E45</f>
        <v>50</v>
      </c>
      <c r="F44" s="133">
        <f t="shared" si="6"/>
        <v>0</v>
      </c>
      <c r="G44" s="133">
        <f t="shared" si="6"/>
        <v>0</v>
      </c>
    </row>
    <row r="45" spans="1:7" ht="22.5">
      <c r="A45" s="10" t="s">
        <v>670</v>
      </c>
      <c r="B45" s="41" t="s">
        <v>127</v>
      </c>
      <c r="C45" s="10"/>
      <c r="D45" s="33" t="s">
        <v>119</v>
      </c>
      <c r="E45" s="133">
        <f>E46</f>
        <v>50</v>
      </c>
      <c r="F45" s="133">
        <f t="shared" si="6"/>
        <v>0</v>
      </c>
      <c r="G45" s="133">
        <f t="shared" si="6"/>
        <v>0</v>
      </c>
    </row>
    <row r="46" spans="1:7" ht="12.75">
      <c r="A46" s="10" t="s">
        <v>670</v>
      </c>
      <c r="B46" s="41" t="s">
        <v>128</v>
      </c>
      <c r="C46" s="10"/>
      <c r="D46" s="33" t="s">
        <v>478</v>
      </c>
      <c r="E46" s="133">
        <f>E47</f>
        <v>50</v>
      </c>
      <c r="F46" s="133">
        <f t="shared" si="6"/>
        <v>0</v>
      </c>
      <c r="G46" s="133">
        <f t="shared" si="6"/>
        <v>0</v>
      </c>
    </row>
    <row r="47" spans="1:7" ht="45">
      <c r="A47" s="10" t="s">
        <v>670</v>
      </c>
      <c r="B47" s="41" t="s">
        <v>128</v>
      </c>
      <c r="C47" s="10" t="s">
        <v>108</v>
      </c>
      <c r="D47" s="34" t="s">
        <v>109</v>
      </c>
      <c r="E47" s="133">
        <f>'Прил.№5'!F50</f>
        <v>50</v>
      </c>
      <c r="F47" s="133">
        <f>'Прил.№5'!G50</f>
        <v>0</v>
      </c>
      <c r="G47" s="133">
        <f>'Прил.№5'!H50</f>
        <v>0</v>
      </c>
    </row>
    <row r="48" spans="1:7" ht="33.75">
      <c r="A48" s="10" t="s">
        <v>670</v>
      </c>
      <c r="B48" s="41" t="s">
        <v>481</v>
      </c>
      <c r="C48" s="10"/>
      <c r="D48" s="45" t="s">
        <v>482</v>
      </c>
      <c r="E48" s="133">
        <f>E49</f>
        <v>329.1</v>
      </c>
      <c r="F48" s="133">
        <f aca="true" t="shared" si="7" ref="F48:G50">F49</f>
        <v>329.1</v>
      </c>
      <c r="G48" s="133">
        <f t="shared" si="7"/>
        <v>329.1</v>
      </c>
    </row>
    <row r="49" spans="1:7" ht="22.5">
      <c r="A49" s="10" t="s">
        <v>670</v>
      </c>
      <c r="B49" s="41" t="s">
        <v>129</v>
      </c>
      <c r="C49" s="10"/>
      <c r="D49" s="33" t="s">
        <v>484</v>
      </c>
      <c r="E49" s="133">
        <f>E50</f>
        <v>329.1</v>
      </c>
      <c r="F49" s="133">
        <f t="shared" si="7"/>
        <v>329.1</v>
      </c>
      <c r="G49" s="133">
        <f t="shared" si="7"/>
        <v>329.1</v>
      </c>
    </row>
    <row r="50" spans="1:7" ht="33.75">
      <c r="A50" s="10" t="s">
        <v>670</v>
      </c>
      <c r="B50" s="41" t="s">
        <v>130</v>
      </c>
      <c r="C50" s="10"/>
      <c r="D50" s="33" t="s">
        <v>126</v>
      </c>
      <c r="E50" s="133">
        <f>E51</f>
        <v>329.1</v>
      </c>
      <c r="F50" s="133">
        <f t="shared" si="7"/>
        <v>329.1</v>
      </c>
      <c r="G50" s="133">
        <f t="shared" si="7"/>
        <v>329.1</v>
      </c>
    </row>
    <row r="51" spans="1:7" ht="22.5">
      <c r="A51" s="10" t="s">
        <v>670</v>
      </c>
      <c r="B51" s="41" t="s">
        <v>131</v>
      </c>
      <c r="C51" s="10"/>
      <c r="D51" s="33" t="s">
        <v>485</v>
      </c>
      <c r="E51" s="133">
        <f>E52+E53</f>
        <v>329.1</v>
      </c>
      <c r="F51" s="133">
        <f>F52+F53</f>
        <v>329.1</v>
      </c>
      <c r="G51" s="133">
        <f>G52+G53</f>
        <v>329.1</v>
      </c>
    </row>
    <row r="52" spans="1:7" ht="45">
      <c r="A52" s="10" t="s">
        <v>670</v>
      </c>
      <c r="B52" s="41" t="s">
        <v>131</v>
      </c>
      <c r="C52" s="10" t="s">
        <v>108</v>
      </c>
      <c r="D52" s="34" t="s">
        <v>109</v>
      </c>
      <c r="E52" s="136">
        <f>'Прил.№5'!F55</f>
        <v>280</v>
      </c>
      <c r="F52" s="136">
        <f>'Прил.№5'!G55</f>
        <v>280</v>
      </c>
      <c r="G52" s="136">
        <f>'Прил.№5'!H55</f>
        <v>280</v>
      </c>
    </row>
    <row r="53" spans="1:7" ht="22.5">
      <c r="A53" s="10" t="s">
        <v>670</v>
      </c>
      <c r="B53" s="41" t="s">
        <v>131</v>
      </c>
      <c r="C53" s="10" t="s">
        <v>110</v>
      </c>
      <c r="D53" s="34" t="s">
        <v>698</v>
      </c>
      <c r="E53" s="136">
        <f>'Прил.№5'!F56</f>
        <v>49.1</v>
      </c>
      <c r="F53" s="136">
        <f>'Прил.№5'!G56</f>
        <v>49.1</v>
      </c>
      <c r="G53" s="136">
        <f>'Прил.№5'!H56</f>
        <v>49.1</v>
      </c>
    </row>
    <row r="54" spans="1:7" ht="0.75" customHeight="1">
      <c r="A54" s="39" t="s">
        <v>644</v>
      </c>
      <c r="B54" s="39"/>
      <c r="C54" s="17"/>
      <c r="D54" s="64" t="s">
        <v>645</v>
      </c>
      <c r="E54" s="136">
        <f aca="true" t="shared" si="8" ref="E54:G60">E55</f>
        <v>0</v>
      </c>
      <c r="F54" s="136">
        <f t="shared" si="8"/>
        <v>0</v>
      </c>
      <c r="G54" s="136">
        <f t="shared" si="8"/>
        <v>0</v>
      </c>
    </row>
    <row r="55" spans="1:7" ht="22.5" hidden="1">
      <c r="A55" s="10" t="s">
        <v>644</v>
      </c>
      <c r="B55" s="41" t="s">
        <v>474</v>
      </c>
      <c r="C55" s="17"/>
      <c r="D55" s="34" t="s">
        <v>183</v>
      </c>
      <c r="E55" s="136">
        <f t="shared" si="8"/>
        <v>0</v>
      </c>
      <c r="F55" s="136">
        <f t="shared" si="8"/>
        <v>0</v>
      </c>
      <c r="G55" s="136">
        <f t="shared" si="8"/>
        <v>0</v>
      </c>
    </row>
    <row r="56" spans="1:7" ht="12.75" hidden="1">
      <c r="A56" s="10" t="s">
        <v>644</v>
      </c>
      <c r="B56" s="41" t="s">
        <v>475</v>
      </c>
      <c r="C56" s="17"/>
      <c r="D56" s="46" t="s">
        <v>221</v>
      </c>
      <c r="E56" s="136">
        <f t="shared" si="8"/>
        <v>0</v>
      </c>
      <c r="F56" s="136">
        <f t="shared" si="8"/>
        <v>0</v>
      </c>
      <c r="G56" s="136">
        <f t="shared" si="8"/>
        <v>0</v>
      </c>
    </row>
    <row r="57" spans="1:7" ht="33.75" hidden="1">
      <c r="A57" s="10" t="s">
        <v>644</v>
      </c>
      <c r="B57" s="41" t="s">
        <v>483</v>
      </c>
      <c r="C57" s="10"/>
      <c r="D57" s="73" t="s">
        <v>133</v>
      </c>
      <c r="E57" s="136">
        <f t="shared" si="8"/>
        <v>0</v>
      </c>
      <c r="F57" s="136">
        <f t="shared" si="8"/>
        <v>0</v>
      </c>
      <c r="G57" s="136">
        <f t="shared" si="8"/>
        <v>0</v>
      </c>
    </row>
    <row r="58" spans="1:7" ht="33.75" hidden="1">
      <c r="A58" s="10" t="s">
        <v>644</v>
      </c>
      <c r="B58" s="41" t="s">
        <v>134</v>
      </c>
      <c r="C58" s="10"/>
      <c r="D58" s="125" t="s">
        <v>135</v>
      </c>
      <c r="E58" s="136">
        <f t="shared" si="8"/>
        <v>0</v>
      </c>
      <c r="F58" s="136">
        <f t="shared" si="8"/>
        <v>0</v>
      </c>
      <c r="G58" s="136">
        <f t="shared" si="8"/>
        <v>0</v>
      </c>
    </row>
    <row r="59" spans="1:7" ht="33.75" hidden="1">
      <c r="A59" s="10" t="s">
        <v>644</v>
      </c>
      <c r="B59" s="41" t="s">
        <v>501</v>
      </c>
      <c r="C59" s="10"/>
      <c r="D59" s="125" t="s">
        <v>136</v>
      </c>
      <c r="E59" s="136">
        <f t="shared" si="8"/>
        <v>0</v>
      </c>
      <c r="F59" s="136">
        <f t="shared" si="8"/>
        <v>0</v>
      </c>
      <c r="G59" s="136">
        <f t="shared" si="8"/>
        <v>0</v>
      </c>
    </row>
    <row r="60" spans="1:7" ht="22.5" hidden="1">
      <c r="A60" s="10" t="s">
        <v>644</v>
      </c>
      <c r="B60" s="41" t="s">
        <v>502</v>
      </c>
      <c r="C60" s="10"/>
      <c r="D60" s="125" t="s">
        <v>485</v>
      </c>
      <c r="E60" s="136">
        <f t="shared" si="8"/>
        <v>0</v>
      </c>
      <c r="F60" s="136">
        <f t="shared" si="8"/>
        <v>0</v>
      </c>
      <c r="G60" s="136">
        <f t="shared" si="8"/>
        <v>0</v>
      </c>
    </row>
    <row r="61" spans="1:7" ht="22.5" hidden="1">
      <c r="A61" s="18" t="s">
        <v>644</v>
      </c>
      <c r="B61" s="41" t="s">
        <v>502</v>
      </c>
      <c r="C61" s="10" t="s">
        <v>110</v>
      </c>
      <c r="D61" s="34" t="s">
        <v>111</v>
      </c>
      <c r="E61" s="136">
        <f>'Прил.№5'!F64</f>
        <v>0</v>
      </c>
      <c r="F61" s="136">
        <f>'Прил.№5'!G64</f>
        <v>0</v>
      </c>
      <c r="G61" s="136">
        <f>'Прил.№5'!H64</f>
        <v>0</v>
      </c>
    </row>
    <row r="62" spans="1:7" s="5" customFormat="1" ht="33.75">
      <c r="A62" s="39" t="s">
        <v>66</v>
      </c>
      <c r="B62" s="39"/>
      <c r="C62" s="17"/>
      <c r="D62" s="64" t="s">
        <v>80</v>
      </c>
      <c r="E62" s="131">
        <f>E63+E71</f>
        <v>7603</v>
      </c>
      <c r="F62" s="131">
        <f>F63+F71</f>
        <v>7424.5</v>
      </c>
      <c r="G62" s="131">
        <f>G63+G71</f>
        <v>7424.5</v>
      </c>
    </row>
    <row r="63" spans="1:7" ht="12.75">
      <c r="A63" s="10" t="s">
        <v>66</v>
      </c>
      <c r="B63" s="41" t="s">
        <v>470</v>
      </c>
      <c r="C63" s="10"/>
      <c r="D63" s="33" t="s">
        <v>182</v>
      </c>
      <c r="E63" s="133">
        <f>E64</f>
        <v>583</v>
      </c>
      <c r="F63" s="133">
        <f aca="true" t="shared" si="9" ref="F63:G66">F64</f>
        <v>530</v>
      </c>
      <c r="G63" s="133">
        <f t="shared" si="9"/>
        <v>530</v>
      </c>
    </row>
    <row r="64" spans="1:7" ht="12.75">
      <c r="A64" s="10" t="s">
        <v>66</v>
      </c>
      <c r="B64" s="41" t="s">
        <v>469</v>
      </c>
      <c r="C64" s="10"/>
      <c r="D64" s="33" t="s">
        <v>221</v>
      </c>
      <c r="E64" s="133">
        <f>E65</f>
        <v>583</v>
      </c>
      <c r="F64" s="133">
        <f t="shared" si="9"/>
        <v>530</v>
      </c>
      <c r="G64" s="133">
        <f t="shared" si="9"/>
        <v>530</v>
      </c>
    </row>
    <row r="65" spans="1:7" ht="12.75">
      <c r="A65" s="10" t="s">
        <v>66</v>
      </c>
      <c r="B65" s="41" t="s">
        <v>471</v>
      </c>
      <c r="C65" s="10"/>
      <c r="D65" s="33" t="s">
        <v>472</v>
      </c>
      <c r="E65" s="133">
        <f>E66</f>
        <v>583</v>
      </c>
      <c r="F65" s="133">
        <f t="shared" si="9"/>
        <v>530</v>
      </c>
      <c r="G65" s="133">
        <f t="shared" si="9"/>
        <v>530</v>
      </c>
    </row>
    <row r="66" spans="1:7" ht="22.5">
      <c r="A66" s="10" t="s">
        <v>66</v>
      </c>
      <c r="B66" s="41" t="s">
        <v>372</v>
      </c>
      <c r="C66" s="10"/>
      <c r="D66" s="33" t="s">
        <v>617</v>
      </c>
      <c r="E66" s="133">
        <f>E67</f>
        <v>583</v>
      </c>
      <c r="F66" s="133">
        <f t="shared" si="9"/>
        <v>530</v>
      </c>
      <c r="G66" s="133">
        <f t="shared" si="9"/>
        <v>530</v>
      </c>
    </row>
    <row r="67" spans="1:7" ht="12.75">
      <c r="A67" s="10" t="s">
        <v>66</v>
      </c>
      <c r="B67" s="41" t="s">
        <v>373</v>
      </c>
      <c r="C67" s="10"/>
      <c r="D67" s="33" t="s">
        <v>478</v>
      </c>
      <c r="E67" s="133">
        <f>E68+E69+E70</f>
        <v>583</v>
      </c>
      <c r="F67" s="133">
        <f>F68+F69+F70</f>
        <v>530</v>
      </c>
      <c r="G67" s="133">
        <f>G68+G69+G70</f>
        <v>530</v>
      </c>
    </row>
    <row r="68" spans="1:7" ht="45">
      <c r="A68" s="10" t="s">
        <v>66</v>
      </c>
      <c r="B68" s="41" t="s">
        <v>373</v>
      </c>
      <c r="C68" s="10" t="s">
        <v>108</v>
      </c>
      <c r="D68" s="34" t="s">
        <v>109</v>
      </c>
      <c r="E68" s="133">
        <f>'Прил.№5'!F326</f>
        <v>562.4</v>
      </c>
      <c r="F68" s="133">
        <f>'Прил.№5'!G326</f>
        <v>500</v>
      </c>
      <c r="G68" s="133">
        <f>'Прил.№5'!H326</f>
        <v>500</v>
      </c>
    </row>
    <row r="69" spans="1:7" ht="22.5">
      <c r="A69" s="10" t="s">
        <v>66</v>
      </c>
      <c r="B69" s="41" t="s">
        <v>373</v>
      </c>
      <c r="C69" s="10" t="s">
        <v>110</v>
      </c>
      <c r="D69" s="34" t="s">
        <v>698</v>
      </c>
      <c r="E69" s="133">
        <f>'Прил.№5'!F327</f>
        <v>18.6</v>
      </c>
      <c r="F69" s="133">
        <f>'Прил.№5'!G327</f>
        <v>29</v>
      </c>
      <c r="G69" s="133">
        <f>'Прил.№5'!H327</f>
        <v>29</v>
      </c>
    </row>
    <row r="70" spans="1:7" ht="12.75">
      <c r="A70" s="10" t="s">
        <v>66</v>
      </c>
      <c r="B70" s="41" t="s">
        <v>373</v>
      </c>
      <c r="C70" s="10" t="s">
        <v>174</v>
      </c>
      <c r="D70" s="33" t="s">
        <v>175</v>
      </c>
      <c r="E70" s="133">
        <f>'Прил.№5'!F328</f>
        <v>2</v>
      </c>
      <c r="F70" s="133">
        <f>'Прил.№5'!G328</f>
        <v>1</v>
      </c>
      <c r="G70" s="133">
        <f>'Прил.№5'!H328</f>
        <v>1</v>
      </c>
    </row>
    <row r="71" spans="1:7" ht="33.75">
      <c r="A71" s="10" t="s">
        <v>66</v>
      </c>
      <c r="B71" s="41" t="s">
        <v>211</v>
      </c>
      <c r="C71" s="7"/>
      <c r="D71" s="34" t="s">
        <v>54</v>
      </c>
      <c r="E71" s="133">
        <f aca="true" t="shared" si="10" ref="E71:G72">E72</f>
        <v>7020</v>
      </c>
      <c r="F71" s="133">
        <f t="shared" si="10"/>
        <v>6894.5</v>
      </c>
      <c r="G71" s="133">
        <f t="shared" si="10"/>
        <v>6894.5</v>
      </c>
    </row>
    <row r="72" spans="1:7" ht="12.75">
      <c r="A72" s="10" t="s">
        <v>66</v>
      </c>
      <c r="B72" s="41" t="s">
        <v>212</v>
      </c>
      <c r="C72" s="10"/>
      <c r="D72" s="46" t="s">
        <v>221</v>
      </c>
      <c r="E72" s="133">
        <f t="shared" si="10"/>
        <v>7020</v>
      </c>
      <c r="F72" s="133">
        <f t="shared" si="10"/>
        <v>6894.5</v>
      </c>
      <c r="G72" s="133">
        <f t="shared" si="10"/>
        <v>6894.5</v>
      </c>
    </row>
    <row r="73" spans="1:7" ht="22.5">
      <c r="A73" s="10" t="s">
        <v>66</v>
      </c>
      <c r="B73" s="41" t="s">
        <v>213</v>
      </c>
      <c r="C73" s="10"/>
      <c r="D73" s="34" t="s">
        <v>214</v>
      </c>
      <c r="E73" s="133">
        <f>E74+E80</f>
        <v>7020</v>
      </c>
      <c r="F73" s="133">
        <f>F74+F80</f>
        <v>6894.5</v>
      </c>
      <c r="G73" s="133">
        <f>G74+G80</f>
        <v>6894.5</v>
      </c>
    </row>
    <row r="74" spans="1:7" ht="12.75">
      <c r="A74" s="10" t="s">
        <v>66</v>
      </c>
      <c r="B74" s="41" t="s">
        <v>215</v>
      </c>
      <c r="C74" s="10"/>
      <c r="D74" s="33" t="s">
        <v>472</v>
      </c>
      <c r="E74" s="133">
        <f aca="true" t="shared" si="11" ref="E74:G75">E75</f>
        <v>6730</v>
      </c>
      <c r="F74" s="133">
        <f t="shared" si="11"/>
        <v>6604.5</v>
      </c>
      <c r="G74" s="133">
        <f t="shared" si="11"/>
        <v>6604.5</v>
      </c>
    </row>
    <row r="75" spans="1:7" ht="22.5">
      <c r="A75" s="10" t="s">
        <v>66</v>
      </c>
      <c r="B75" s="41" t="s">
        <v>216</v>
      </c>
      <c r="C75" s="10"/>
      <c r="D75" s="34" t="s">
        <v>660</v>
      </c>
      <c r="E75" s="133">
        <f t="shared" si="11"/>
        <v>6730</v>
      </c>
      <c r="F75" s="133">
        <f t="shared" si="11"/>
        <v>6604.5</v>
      </c>
      <c r="G75" s="133">
        <f t="shared" si="11"/>
        <v>6604.5</v>
      </c>
    </row>
    <row r="76" spans="1:7" ht="12.75">
      <c r="A76" s="10" t="s">
        <v>66</v>
      </c>
      <c r="B76" s="41" t="s">
        <v>120</v>
      </c>
      <c r="C76" s="10"/>
      <c r="D76" s="34" t="s">
        <v>206</v>
      </c>
      <c r="E76" s="133">
        <f>E77+E78+E79</f>
        <v>6730</v>
      </c>
      <c r="F76" s="133">
        <f>F77+F78+F79</f>
        <v>6604.5</v>
      </c>
      <c r="G76" s="133">
        <f>G77+G78+G79</f>
        <v>6604.5</v>
      </c>
    </row>
    <row r="77" spans="1:7" ht="45">
      <c r="A77" s="10" t="s">
        <v>66</v>
      </c>
      <c r="B77" s="41" t="s">
        <v>120</v>
      </c>
      <c r="C77" s="10" t="s">
        <v>108</v>
      </c>
      <c r="D77" s="34" t="s">
        <v>109</v>
      </c>
      <c r="E77" s="133">
        <f>'Прил.№5'!F697</f>
        <v>5920</v>
      </c>
      <c r="F77" s="133">
        <f>'Прил.№5'!G697</f>
        <v>5630</v>
      </c>
      <c r="G77" s="133">
        <f>'Прил.№5'!H697</f>
        <v>5630</v>
      </c>
    </row>
    <row r="78" spans="1:7" ht="22.5">
      <c r="A78" s="10" t="s">
        <v>66</v>
      </c>
      <c r="B78" s="41" t="s">
        <v>120</v>
      </c>
      <c r="C78" s="10" t="s">
        <v>110</v>
      </c>
      <c r="D78" s="34" t="s">
        <v>698</v>
      </c>
      <c r="E78" s="133">
        <f>'Прил.№5'!F698</f>
        <v>799</v>
      </c>
      <c r="F78" s="133">
        <f>'Прил.№5'!G698</f>
        <v>963.5</v>
      </c>
      <c r="G78" s="133">
        <f>'Прил.№5'!H698</f>
        <v>963.5</v>
      </c>
    </row>
    <row r="79" spans="1:7" ht="13.5" customHeight="1">
      <c r="A79" s="10" t="s">
        <v>66</v>
      </c>
      <c r="B79" s="41" t="s">
        <v>120</v>
      </c>
      <c r="C79" s="10" t="s">
        <v>174</v>
      </c>
      <c r="D79" s="33" t="s">
        <v>175</v>
      </c>
      <c r="E79" s="133">
        <f>'Прил.№5'!F699</f>
        <v>11</v>
      </c>
      <c r="F79" s="133">
        <f>'Прил.№5'!G699</f>
        <v>11</v>
      </c>
      <c r="G79" s="133">
        <f>'Прил.№5'!H699</f>
        <v>11</v>
      </c>
    </row>
    <row r="80" spans="1:7" ht="42" customHeight="1">
      <c r="A80" s="10" t="s">
        <v>66</v>
      </c>
      <c r="B80" s="41" t="s">
        <v>696</v>
      </c>
      <c r="C80" s="10"/>
      <c r="D80" s="34" t="s">
        <v>40</v>
      </c>
      <c r="E80" s="133">
        <f>E81</f>
        <v>290</v>
      </c>
      <c r="F80" s="133">
        <f>F81</f>
        <v>290</v>
      </c>
      <c r="G80" s="133">
        <f>G81</f>
        <v>290</v>
      </c>
    </row>
    <row r="81" spans="1:7" ht="16.5" customHeight="1">
      <c r="A81" s="10" t="s">
        <v>66</v>
      </c>
      <c r="B81" s="41" t="s">
        <v>697</v>
      </c>
      <c r="C81" s="10"/>
      <c r="D81" s="34" t="s">
        <v>206</v>
      </c>
      <c r="E81" s="133">
        <f>E82+E83</f>
        <v>290</v>
      </c>
      <c r="F81" s="133">
        <f>F82+F83</f>
        <v>290</v>
      </c>
      <c r="G81" s="133">
        <f>G82+G83</f>
        <v>290</v>
      </c>
    </row>
    <row r="82" spans="1:7" ht="45">
      <c r="A82" s="10" t="s">
        <v>66</v>
      </c>
      <c r="B82" s="41" t="s">
        <v>697</v>
      </c>
      <c r="C82" s="10" t="s">
        <v>108</v>
      </c>
      <c r="D82" s="34" t="s">
        <v>109</v>
      </c>
      <c r="E82" s="133">
        <f>'Прил.№5'!F702</f>
        <v>100</v>
      </c>
      <c r="F82" s="133">
        <f>'Прил.№5'!G702</f>
        <v>100</v>
      </c>
      <c r="G82" s="133">
        <f>'Прил.№5'!H702</f>
        <v>100</v>
      </c>
    </row>
    <row r="83" spans="1:7" ht="22.5">
      <c r="A83" s="10" t="s">
        <v>66</v>
      </c>
      <c r="B83" s="41" t="s">
        <v>697</v>
      </c>
      <c r="C83" s="10" t="s">
        <v>110</v>
      </c>
      <c r="D83" s="34" t="s">
        <v>698</v>
      </c>
      <c r="E83" s="133">
        <f>'Прил.№5'!F703</f>
        <v>190</v>
      </c>
      <c r="F83" s="133">
        <f>'Прил.№5'!G703</f>
        <v>190</v>
      </c>
      <c r="G83" s="133">
        <f>'Прил.№5'!H703</f>
        <v>190</v>
      </c>
    </row>
    <row r="84" spans="1:7" ht="12.75" hidden="1">
      <c r="A84" s="56" t="s">
        <v>486</v>
      </c>
      <c r="B84" s="39"/>
      <c r="C84" s="17"/>
      <c r="D84" s="32" t="s">
        <v>487</v>
      </c>
      <c r="E84" s="131">
        <f aca="true" t="shared" si="12" ref="E84:G89">E85</f>
        <v>0</v>
      </c>
      <c r="F84" s="131">
        <f t="shared" si="12"/>
        <v>0</v>
      </c>
      <c r="G84" s="131">
        <f t="shared" si="12"/>
        <v>0</v>
      </c>
    </row>
    <row r="85" spans="1:7" ht="12.75" hidden="1">
      <c r="A85" s="18" t="s">
        <v>486</v>
      </c>
      <c r="B85" s="41" t="s">
        <v>470</v>
      </c>
      <c r="C85" s="10"/>
      <c r="D85" s="33" t="s">
        <v>182</v>
      </c>
      <c r="E85" s="133">
        <f t="shared" si="12"/>
        <v>0</v>
      </c>
      <c r="F85" s="133">
        <f t="shared" si="12"/>
        <v>0</v>
      </c>
      <c r="G85" s="133">
        <f t="shared" si="12"/>
        <v>0</v>
      </c>
    </row>
    <row r="86" spans="1:7" ht="22.5" hidden="1">
      <c r="A86" s="18" t="s">
        <v>486</v>
      </c>
      <c r="B86" s="41" t="s">
        <v>488</v>
      </c>
      <c r="C86" s="10"/>
      <c r="D86" s="34" t="s">
        <v>489</v>
      </c>
      <c r="E86" s="133">
        <f t="shared" si="12"/>
        <v>0</v>
      </c>
      <c r="F86" s="133">
        <f t="shared" si="12"/>
        <v>0</v>
      </c>
      <c r="G86" s="133">
        <f t="shared" si="12"/>
        <v>0</v>
      </c>
    </row>
    <row r="87" spans="1:7" ht="12.75" hidden="1">
      <c r="A87" s="18" t="s">
        <v>486</v>
      </c>
      <c r="B87" s="41" t="s">
        <v>490</v>
      </c>
      <c r="C87" s="10"/>
      <c r="D87" s="33" t="s">
        <v>472</v>
      </c>
      <c r="E87" s="133">
        <f t="shared" si="12"/>
        <v>0</v>
      </c>
      <c r="F87" s="133">
        <f t="shared" si="12"/>
        <v>0</v>
      </c>
      <c r="G87" s="133">
        <f t="shared" si="12"/>
        <v>0</v>
      </c>
    </row>
    <row r="88" spans="1:7" ht="22.5" hidden="1">
      <c r="A88" s="18" t="s">
        <v>486</v>
      </c>
      <c r="B88" s="41" t="s">
        <v>633</v>
      </c>
      <c r="C88" s="10"/>
      <c r="D88" s="34" t="s">
        <v>632</v>
      </c>
      <c r="E88" s="133">
        <f t="shared" si="12"/>
        <v>0</v>
      </c>
      <c r="F88" s="133">
        <f t="shared" si="12"/>
        <v>0</v>
      </c>
      <c r="G88" s="133">
        <f t="shared" si="12"/>
        <v>0</v>
      </c>
    </row>
    <row r="89" spans="1:7" ht="12.75" hidden="1">
      <c r="A89" s="18" t="s">
        <v>486</v>
      </c>
      <c r="B89" s="41" t="s">
        <v>634</v>
      </c>
      <c r="C89" s="10"/>
      <c r="D89" s="33" t="s">
        <v>496</v>
      </c>
      <c r="E89" s="133">
        <f t="shared" si="12"/>
        <v>0</v>
      </c>
      <c r="F89" s="133">
        <f t="shared" si="12"/>
        <v>0</v>
      </c>
      <c r="G89" s="133">
        <f t="shared" si="12"/>
        <v>0</v>
      </c>
    </row>
    <row r="90" spans="1:7" ht="22.5" hidden="1">
      <c r="A90" s="18" t="s">
        <v>486</v>
      </c>
      <c r="B90" s="41" t="s">
        <v>634</v>
      </c>
      <c r="C90" s="10" t="s">
        <v>110</v>
      </c>
      <c r="D90" s="34" t="s">
        <v>111</v>
      </c>
      <c r="E90" s="133">
        <f>'Прил.№5'!F71</f>
        <v>0</v>
      </c>
      <c r="F90" s="133">
        <f>'Прил.№5'!G71</f>
        <v>0</v>
      </c>
      <c r="G90" s="133">
        <f>'Прил.№5'!H71</f>
        <v>0</v>
      </c>
    </row>
    <row r="91" spans="1:7" ht="12.75">
      <c r="A91" s="17" t="s">
        <v>76</v>
      </c>
      <c r="B91" s="39"/>
      <c r="C91" s="17"/>
      <c r="D91" s="32" t="s">
        <v>677</v>
      </c>
      <c r="E91" s="131">
        <f>E95</f>
        <v>553.6</v>
      </c>
      <c r="F91" s="131">
        <f>F95</f>
        <v>200</v>
      </c>
      <c r="G91" s="131">
        <f>G95</f>
        <v>200</v>
      </c>
    </row>
    <row r="92" spans="1:7" ht="12.75">
      <c r="A92" s="10" t="s">
        <v>76</v>
      </c>
      <c r="B92" s="41" t="s">
        <v>470</v>
      </c>
      <c r="C92" s="59"/>
      <c r="D92" s="33" t="s">
        <v>182</v>
      </c>
      <c r="E92" s="133">
        <f>E93</f>
        <v>553.6</v>
      </c>
      <c r="F92" s="133">
        <f aca="true" t="shared" si="13" ref="F92:G96">F93</f>
        <v>200</v>
      </c>
      <c r="G92" s="133">
        <f t="shared" si="13"/>
        <v>200</v>
      </c>
    </row>
    <row r="93" spans="1:7" ht="12.75">
      <c r="A93" s="10" t="s">
        <v>76</v>
      </c>
      <c r="B93" s="42" t="s">
        <v>491</v>
      </c>
      <c r="C93" s="59"/>
      <c r="D93" s="34" t="s">
        <v>72</v>
      </c>
      <c r="E93" s="133">
        <f>E94</f>
        <v>553.6</v>
      </c>
      <c r="F93" s="133">
        <f t="shared" si="13"/>
        <v>200</v>
      </c>
      <c r="G93" s="133">
        <f t="shared" si="13"/>
        <v>200</v>
      </c>
    </row>
    <row r="94" spans="1:7" ht="12.75">
      <c r="A94" s="10" t="s">
        <v>76</v>
      </c>
      <c r="B94" s="41" t="s">
        <v>492</v>
      </c>
      <c r="C94" s="10"/>
      <c r="D94" s="33" t="s">
        <v>472</v>
      </c>
      <c r="E94" s="133">
        <f>E95</f>
        <v>553.6</v>
      </c>
      <c r="F94" s="133">
        <f t="shared" si="13"/>
        <v>200</v>
      </c>
      <c r="G94" s="133">
        <f t="shared" si="13"/>
        <v>200</v>
      </c>
    </row>
    <row r="95" spans="1:7" ht="12.75">
      <c r="A95" s="10" t="s">
        <v>76</v>
      </c>
      <c r="B95" s="41" t="s">
        <v>137</v>
      </c>
      <c r="C95" s="10"/>
      <c r="D95" s="34" t="s">
        <v>138</v>
      </c>
      <c r="E95" s="133">
        <f>E96</f>
        <v>553.6</v>
      </c>
      <c r="F95" s="133">
        <f t="shared" si="13"/>
        <v>200</v>
      </c>
      <c r="G95" s="133">
        <f t="shared" si="13"/>
        <v>200</v>
      </c>
    </row>
    <row r="96" spans="1:7" ht="12.75">
      <c r="A96" s="10" t="s">
        <v>76</v>
      </c>
      <c r="B96" s="41" t="s">
        <v>139</v>
      </c>
      <c r="C96" s="10"/>
      <c r="D96" s="33" t="s">
        <v>677</v>
      </c>
      <c r="E96" s="133">
        <f>E97</f>
        <v>553.6</v>
      </c>
      <c r="F96" s="133">
        <f t="shared" si="13"/>
        <v>200</v>
      </c>
      <c r="G96" s="133">
        <f t="shared" si="13"/>
        <v>200</v>
      </c>
    </row>
    <row r="97" spans="1:7" ht="12.75">
      <c r="A97" s="10" t="s">
        <v>76</v>
      </c>
      <c r="B97" s="41" t="s">
        <v>139</v>
      </c>
      <c r="C97" s="10" t="s">
        <v>174</v>
      </c>
      <c r="D97" s="33" t="s">
        <v>175</v>
      </c>
      <c r="E97" s="133">
        <f>'Прил.№5'!F78</f>
        <v>553.6</v>
      </c>
      <c r="F97" s="133">
        <f>'Прил.№5'!G78</f>
        <v>200</v>
      </c>
      <c r="G97" s="133">
        <f>'Прил.№5'!H78</f>
        <v>200</v>
      </c>
    </row>
    <row r="98" spans="1:7" ht="12.75">
      <c r="A98" s="39" t="s">
        <v>81</v>
      </c>
      <c r="B98" s="39"/>
      <c r="C98" s="17"/>
      <c r="D98" s="13" t="s">
        <v>678</v>
      </c>
      <c r="E98" s="131">
        <f>E99+E139+E172</f>
        <v>7694</v>
      </c>
      <c r="F98" s="131">
        <f>F99+F139+F172</f>
        <v>7147</v>
      </c>
      <c r="G98" s="131">
        <f>G99+G139+G172</f>
        <v>7147</v>
      </c>
    </row>
    <row r="99" spans="1:7" ht="22.5">
      <c r="A99" s="39" t="s">
        <v>81</v>
      </c>
      <c r="B99" s="41" t="s">
        <v>474</v>
      </c>
      <c r="C99" s="10"/>
      <c r="D99" s="34" t="s">
        <v>45</v>
      </c>
      <c r="E99" s="134">
        <f>E100+E118</f>
        <v>7179.6</v>
      </c>
      <c r="F99" s="134">
        <f>F100+F118</f>
        <v>6897</v>
      </c>
      <c r="G99" s="134">
        <f>G100+G118</f>
        <v>6897</v>
      </c>
    </row>
    <row r="100" spans="1:7" ht="33.75">
      <c r="A100" s="18" t="s">
        <v>81</v>
      </c>
      <c r="B100" s="42" t="s">
        <v>493</v>
      </c>
      <c r="C100" s="18"/>
      <c r="D100" s="45" t="s">
        <v>618</v>
      </c>
      <c r="E100" s="134">
        <f>E101+E106</f>
        <v>3745</v>
      </c>
      <c r="F100" s="134">
        <f>F101+F106</f>
        <v>3645</v>
      </c>
      <c r="G100" s="134">
        <f>G101+G106</f>
        <v>3645</v>
      </c>
    </row>
    <row r="101" spans="1:7" s="9" customFormat="1" ht="22.5">
      <c r="A101" s="18" t="s">
        <v>81</v>
      </c>
      <c r="B101" s="42" t="s">
        <v>494</v>
      </c>
      <c r="C101" s="18"/>
      <c r="D101" s="33" t="s">
        <v>604</v>
      </c>
      <c r="E101" s="134">
        <f>E102</f>
        <v>45</v>
      </c>
      <c r="F101" s="134">
        <f aca="true" t="shared" si="14" ref="F101:G104">F102</f>
        <v>45</v>
      </c>
      <c r="G101" s="134">
        <f t="shared" si="14"/>
        <v>45</v>
      </c>
    </row>
    <row r="102" spans="1:7" s="9" customFormat="1" ht="12.75">
      <c r="A102" s="18" t="s">
        <v>81</v>
      </c>
      <c r="B102" s="42" t="s">
        <v>495</v>
      </c>
      <c r="C102" s="18"/>
      <c r="D102" s="33" t="s">
        <v>472</v>
      </c>
      <c r="E102" s="134">
        <f>E103</f>
        <v>45</v>
      </c>
      <c r="F102" s="134">
        <f t="shared" si="14"/>
        <v>45</v>
      </c>
      <c r="G102" s="134">
        <f t="shared" si="14"/>
        <v>45</v>
      </c>
    </row>
    <row r="103" spans="1:7" s="9" customFormat="1" ht="22.5">
      <c r="A103" s="18" t="s">
        <v>81</v>
      </c>
      <c r="B103" s="42" t="s">
        <v>685</v>
      </c>
      <c r="C103" s="18"/>
      <c r="D103" s="33" t="s">
        <v>1</v>
      </c>
      <c r="E103" s="134">
        <f>E104</f>
        <v>45</v>
      </c>
      <c r="F103" s="134">
        <f t="shared" si="14"/>
        <v>45</v>
      </c>
      <c r="G103" s="134">
        <f t="shared" si="14"/>
        <v>45</v>
      </c>
    </row>
    <row r="104" spans="1:7" s="9" customFormat="1" ht="12.75">
      <c r="A104" s="18" t="s">
        <v>81</v>
      </c>
      <c r="B104" s="42" t="s">
        <v>0</v>
      </c>
      <c r="C104" s="18"/>
      <c r="D104" s="33" t="s">
        <v>496</v>
      </c>
      <c r="E104" s="134">
        <f>E105</f>
        <v>45</v>
      </c>
      <c r="F104" s="134">
        <f t="shared" si="14"/>
        <v>45</v>
      </c>
      <c r="G104" s="134">
        <f t="shared" si="14"/>
        <v>45</v>
      </c>
    </row>
    <row r="105" spans="1:7" s="9" customFormat="1" ht="12.75">
      <c r="A105" s="18" t="s">
        <v>81</v>
      </c>
      <c r="B105" s="42" t="s">
        <v>0</v>
      </c>
      <c r="C105" s="10" t="s">
        <v>174</v>
      </c>
      <c r="D105" s="33" t="s">
        <v>175</v>
      </c>
      <c r="E105" s="134">
        <f>'Прил.№5'!F86</f>
        <v>45</v>
      </c>
      <c r="F105" s="134">
        <f>'Прил.№5'!G86</f>
        <v>45</v>
      </c>
      <c r="G105" s="134">
        <f>'Прил.№5'!H86</f>
        <v>45</v>
      </c>
    </row>
    <row r="106" spans="1:7" ht="33.75">
      <c r="A106" s="10" t="s">
        <v>81</v>
      </c>
      <c r="B106" s="41" t="s">
        <v>341</v>
      </c>
      <c r="C106" s="10"/>
      <c r="D106" s="33" t="s">
        <v>466</v>
      </c>
      <c r="E106" s="134">
        <f>E107</f>
        <v>3700</v>
      </c>
      <c r="F106" s="134">
        <f>F107</f>
        <v>3600</v>
      </c>
      <c r="G106" s="134">
        <f>G107</f>
        <v>3600</v>
      </c>
    </row>
    <row r="107" spans="1:7" ht="12.75">
      <c r="A107" s="10" t="s">
        <v>81</v>
      </c>
      <c r="B107" s="41" t="s">
        <v>342</v>
      </c>
      <c r="C107" s="10"/>
      <c r="D107" s="33" t="s">
        <v>472</v>
      </c>
      <c r="E107" s="134">
        <f>E108+E113</f>
        <v>3700</v>
      </c>
      <c r="F107" s="134">
        <f>F108+F113</f>
        <v>3600</v>
      </c>
      <c r="G107" s="134">
        <f>G108+G113</f>
        <v>3600</v>
      </c>
    </row>
    <row r="108" spans="1:7" ht="45">
      <c r="A108" s="10" t="s">
        <v>81</v>
      </c>
      <c r="B108" s="41" t="s">
        <v>343</v>
      </c>
      <c r="C108" s="10"/>
      <c r="D108" s="33" t="s">
        <v>344</v>
      </c>
      <c r="E108" s="134">
        <f>E109</f>
        <v>3650</v>
      </c>
      <c r="F108" s="134">
        <f>F109</f>
        <v>3600</v>
      </c>
      <c r="G108" s="134">
        <f>G109</f>
        <v>3600</v>
      </c>
    </row>
    <row r="109" spans="1:7" ht="22.5">
      <c r="A109" s="10" t="s">
        <v>81</v>
      </c>
      <c r="B109" s="41" t="s">
        <v>347</v>
      </c>
      <c r="C109" s="10"/>
      <c r="D109" s="33" t="s">
        <v>348</v>
      </c>
      <c r="E109" s="134">
        <f>E110+E111+E112</f>
        <v>3650</v>
      </c>
      <c r="F109" s="134">
        <f>F110+F111+F112</f>
        <v>3600</v>
      </c>
      <c r="G109" s="134">
        <f>G110+G111+G112</f>
        <v>3600</v>
      </c>
    </row>
    <row r="110" spans="1:7" ht="45">
      <c r="A110" s="10" t="s">
        <v>81</v>
      </c>
      <c r="B110" s="41" t="s">
        <v>347</v>
      </c>
      <c r="C110" s="10" t="s">
        <v>108</v>
      </c>
      <c r="D110" s="34" t="s">
        <v>109</v>
      </c>
      <c r="E110" s="134">
        <f>'Прил.№5'!F276</f>
        <v>1523</v>
      </c>
      <c r="F110" s="134">
        <f>'Прил.№5'!G276</f>
        <v>1503</v>
      </c>
      <c r="G110" s="134">
        <f>'Прил.№5'!H276</f>
        <v>1503</v>
      </c>
    </row>
    <row r="111" spans="1:7" ht="22.5">
      <c r="A111" s="10" t="s">
        <v>81</v>
      </c>
      <c r="B111" s="41" t="s">
        <v>347</v>
      </c>
      <c r="C111" s="10" t="s">
        <v>110</v>
      </c>
      <c r="D111" s="34" t="s">
        <v>698</v>
      </c>
      <c r="E111" s="134">
        <f>'Прил.№5'!F277</f>
        <v>2060</v>
      </c>
      <c r="F111" s="134">
        <f>'Прил.№5'!G277</f>
        <v>2030</v>
      </c>
      <c r="G111" s="134">
        <f>'Прил.№5'!H277</f>
        <v>2030</v>
      </c>
    </row>
    <row r="112" spans="1:7" ht="12.75">
      <c r="A112" s="10" t="s">
        <v>81</v>
      </c>
      <c r="B112" s="41" t="s">
        <v>347</v>
      </c>
      <c r="C112" s="10" t="s">
        <v>174</v>
      </c>
      <c r="D112" s="33" t="s">
        <v>175</v>
      </c>
      <c r="E112" s="134">
        <f>'Прил.№5'!F278</f>
        <v>67</v>
      </c>
      <c r="F112" s="134">
        <f>'Прил.№5'!G278</f>
        <v>67</v>
      </c>
      <c r="G112" s="134">
        <f>'Прил.№5'!H278</f>
        <v>67</v>
      </c>
    </row>
    <row r="113" spans="1:7" ht="56.25">
      <c r="A113" s="18" t="s">
        <v>81</v>
      </c>
      <c r="B113" s="41" t="s">
        <v>356</v>
      </c>
      <c r="C113" s="10"/>
      <c r="D113" s="33" t="s">
        <v>350</v>
      </c>
      <c r="E113" s="134">
        <f>E114</f>
        <v>50</v>
      </c>
      <c r="F113" s="134">
        <f>F114</f>
        <v>0</v>
      </c>
      <c r="G113" s="134">
        <f>G114</f>
        <v>0</v>
      </c>
    </row>
    <row r="114" spans="1:7" ht="22.5">
      <c r="A114" s="18" t="s">
        <v>81</v>
      </c>
      <c r="B114" s="41" t="s">
        <v>349</v>
      </c>
      <c r="C114" s="10"/>
      <c r="D114" s="33" t="s">
        <v>348</v>
      </c>
      <c r="E114" s="134">
        <f>E115+E116+E117</f>
        <v>50</v>
      </c>
      <c r="F114" s="134">
        <f>F115+F116+F117</f>
        <v>0</v>
      </c>
      <c r="G114" s="134">
        <f>G115+G116+G117</f>
        <v>0</v>
      </c>
    </row>
    <row r="115" spans="1:7" ht="0.75" customHeight="1">
      <c r="A115" s="18" t="s">
        <v>81</v>
      </c>
      <c r="B115" s="41" t="s">
        <v>349</v>
      </c>
      <c r="C115" s="10" t="s">
        <v>108</v>
      </c>
      <c r="D115" s="34" t="s">
        <v>109</v>
      </c>
      <c r="E115" s="134">
        <f>'Прил.№5'!F281</f>
        <v>0</v>
      </c>
      <c r="F115" s="134">
        <f>'Прил.№5'!G281</f>
        <v>0</v>
      </c>
      <c r="G115" s="134">
        <f>'Прил.№5'!H281</f>
        <v>0</v>
      </c>
    </row>
    <row r="116" spans="1:7" ht="21.75" customHeight="1">
      <c r="A116" s="18" t="s">
        <v>81</v>
      </c>
      <c r="B116" s="41" t="s">
        <v>349</v>
      </c>
      <c r="C116" s="10" t="s">
        <v>110</v>
      </c>
      <c r="D116" s="34" t="s">
        <v>698</v>
      </c>
      <c r="E116" s="134">
        <f>'Прил.№5'!F282</f>
        <v>50</v>
      </c>
      <c r="F116" s="134">
        <f>'Прил.№5'!G282</f>
        <v>0</v>
      </c>
      <c r="G116" s="134">
        <f>'Прил.№5'!H282</f>
        <v>0</v>
      </c>
    </row>
    <row r="117" spans="1:7" ht="12.75" hidden="1">
      <c r="A117" s="18" t="s">
        <v>81</v>
      </c>
      <c r="B117" s="41" t="s">
        <v>349</v>
      </c>
      <c r="C117" s="10" t="s">
        <v>174</v>
      </c>
      <c r="D117" s="33" t="s">
        <v>175</v>
      </c>
      <c r="E117" s="134">
        <f>'Прил.№5'!F283</f>
        <v>0</v>
      </c>
      <c r="F117" s="134">
        <f>'Прил.№5'!G283</f>
        <v>0</v>
      </c>
      <c r="G117" s="134">
        <f>'Прил.№5'!H283</f>
        <v>0</v>
      </c>
    </row>
    <row r="118" spans="1:7" ht="12" customHeight="1">
      <c r="A118" s="10" t="s">
        <v>81</v>
      </c>
      <c r="B118" s="41" t="s">
        <v>475</v>
      </c>
      <c r="C118" s="10"/>
      <c r="D118" s="46" t="s">
        <v>221</v>
      </c>
      <c r="E118" s="134">
        <f>E119+E125</f>
        <v>3434.6</v>
      </c>
      <c r="F118" s="134">
        <f>F119+F125</f>
        <v>3252</v>
      </c>
      <c r="G118" s="134">
        <f>G119+G125</f>
        <v>3252</v>
      </c>
    </row>
    <row r="119" spans="1:7" ht="45">
      <c r="A119" s="10" t="s">
        <v>81</v>
      </c>
      <c r="B119" s="41" t="s">
        <v>497</v>
      </c>
      <c r="C119" s="10"/>
      <c r="D119" s="46" t="s">
        <v>517</v>
      </c>
      <c r="E119" s="133">
        <f>E120</f>
        <v>132</v>
      </c>
      <c r="F119" s="133">
        <f aca="true" t="shared" si="15" ref="F119:G121">F120</f>
        <v>132</v>
      </c>
      <c r="G119" s="133">
        <f t="shared" si="15"/>
        <v>132</v>
      </c>
    </row>
    <row r="120" spans="1:7" ht="22.5">
      <c r="A120" s="10" t="s">
        <v>81</v>
      </c>
      <c r="B120" s="41" t="s">
        <v>518</v>
      </c>
      <c r="C120" s="10"/>
      <c r="D120" s="33" t="s">
        <v>484</v>
      </c>
      <c r="E120" s="133">
        <f>E121</f>
        <v>132</v>
      </c>
      <c r="F120" s="133">
        <f t="shared" si="15"/>
        <v>132</v>
      </c>
      <c r="G120" s="133">
        <f t="shared" si="15"/>
        <v>132</v>
      </c>
    </row>
    <row r="121" spans="1:7" ht="45">
      <c r="A121" s="10" t="s">
        <v>81</v>
      </c>
      <c r="B121" s="41" t="s">
        <v>140</v>
      </c>
      <c r="C121" s="20"/>
      <c r="D121" s="33" t="s">
        <v>141</v>
      </c>
      <c r="E121" s="133">
        <f>E122</f>
        <v>132</v>
      </c>
      <c r="F121" s="133">
        <f t="shared" si="15"/>
        <v>132</v>
      </c>
      <c r="G121" s="133">
        <f t="shared" si="15"/>
        <v>132</v>
      </c>
    </row>
    <row r="122" spans="1:7" ht="22.5">
      <c r="A122" s="10" t="s">
        <v>81</v>
      </c>
      <c r="B122" s="41" t="s">
        <v>142</v>
      </c>
      <c r="C122" s="20"/>
      <c r="D122" s="33" t="s">
        <v>485</v>
      </c>
      <c r="E122" s="133">
        <f>E123+E124</f>
        <v>132</v>
      </c>
      <c r="F122" s="133">
        <f>F123+F124</f>
        <v>132</v>
      </c>
      <c r="G122" s="133">
        <f>G123+G124</f>
        <v>132</v>
      </c>
    </row>
    <row r="123" spans="1:7" ht="45">
      <c r="A123" s="10" t="s">
        <v>81</v>
      </c>
      <c r="B123" s="41" t="s">
        <v>142</v>
      </c>
      <c r="C123" s="10" t="s">
        <v>108</v>
      </c>
      <c r="D123" s="34" t="s">
        <v>109</v>
      </c>
      <c r="E123" s="133">
        <f>'Прил.№5'!F92</f>
        <v>102</v>
      </c>
      <c r="F123" s="133">
        <f>'Прил.№5'!G92</f>
        <v>102</v>
      </c>
      <c r="G123" s="133">
        <f>'Прил.№5'!H92</f>
        <v>102</v>
      </c>
    </row>
    <row r="124" spans="1:7" ht="22.5">
      <c r="A124" s="10" t="s">
        <v>81</v>
      </c>
      <c r="B124" s="41" t="s">
        <v>142</v>
      </c>
      <c r="C124" s="10" t="s">
        <v>110</v>
      </c>
      <c r="D124" s="34" t="s">
        <v>698</v>
      </c>
      <c r="E124" s="133">
        <f>'Прил.№5'!F93</f>
        <v>30</v>
      </c>
      <c r="F124" s="133">
        <f>'Прил.№5'!G93</f>
        <v>30</v>
      </c>
      <c r="G124" s="133">
        <f>'Прил.№5'!H93</f>
        <v>30</v>
      </c>
    </row>
    <row r="125" spans="1:7" ht="33.75">
      <c r="A125" s="10" t="s">
        <v>81</v>
      </c>
      <c r="B125" s="41" t="s">
        <v>519</v>
      </c>
      <c r="C125" s="10"/>
      <c r="D125" s="34" t="s">
        <v>684</v>
      </c>
      <c r="E125" s="134">
        <f>E130+E126</f>
        <v>3302.6</v>
      </c>
      <c r="F125" s="134">
        <f>F130+F126</f>
        <v>3120</v>
      </c>
      <c r="G125" s="134">
        <f>G130+G126</f>
        <v>3120</v>
      </c>
    </row>
    <row r="126" spans="1:7" ht="22.5">
      <c r="A126" s="10" t="s">
        <v>81</v>
      </c>
      <c r="B126" s="41" t="s">
        <v>719</v>
      </c>
      <c r="C126" s="10"/>
      <c r="D126" s="33" t="s">
        <v>484</v>
      </c>
      <c r="E126" s="134">
        <f>E127</f>
        <v>2.6</v>
      </c>
      <c r="F126" s="134">
        <f aca="true" t="shared" si="16" ref="F126:G128">F127</f>
        <v>0</v>
      </c>
      <c r="G126" s="134">
        <f t="shared" si="16"/>
        <v>0</v>
      </c>
    </row>
    <row r="127" spans="1:7" ht="67.5">
      <c r="A127" s="10" t="s">
        <v>81</v>
      </c>
      <c r="B127" s="41" t="s">
        <v>720</v>
      </c>
      <c r="C127" s="10"/>
      <c r="D127" s="33" t="s">
        <v>723</v>
      </c>
      <c r="E127" s="134">
        <f>E128</f>
        <v>2.6</v>
      </c>
      <c r="F127" s="134">
        <f t="shared" si="16"/>
        <v>0</v>
      </c>
      <c r="G127" s="134">
        <f t="shared" si="16"/>
        <v>0</v>
      </c>
    </row>
    <row r="128" spans="1:7" ht="22.5">
      <c r="A128" s="10" t="s">
        <v>81</v>
      </c>
      <c r="B128" s="41" t="s">
        <v>721</v>
      </c>
      <c r="C128" s="10"/>
      <c r="D128" s="33" t="s">
        <v>722</v>
      </c>
      <c r="E128" s="134">
        <f>E129</f>
        <v>2.6</v>
      </c>
      <c r="F128" s="134">
        <f t="shared" si="16"/>
        <v>0</v>
      </c>
      <c r="G128" s="134">
        <f t="shared" si="16"/>
        <v>0</v>
      </c>
    </row>
    <row r="129" spans="1:7" ht="45">
      <c r="A129" s="10" t="s">
        <v>81</v>
      </c>
      <c r="B129" s="41" t="s">
        <v>721</v>
      </c>
      <c r="C129" s="10" t="s">
        <v>108</v>
      </c>
      <c r="D129" s="34" t="s">
        <v>109</v>
      </c>
      <c r="E129" s="134">
        <f>'Прил.№5'!F270</f>
        <v>2.6</v>
      </c>
      <c r="F129" s="134">
        <f>'Прил.№5'!G270</f>
        <v>0</v>
      </c>
      <c r="G129" s="134">
        <f>'Прил.№5'!H270</f>
        <v>0</v>
      </c>
    </row>
    <row r="130" spans="1:7" ht="12.75">
      <c r="A130" s="10" t="s">
        <v>81</v>
      </c>
      <c r="B130" s="41" t="s">
        <v>340</v>
      </c>
      <c r="C130" s="10"/>
      <c r="D130" s="33" t="s">
        <v>472</v>
      </c>
      <c r="E130" s="134">
        <f>E131+E136</f>
        <v>3300</v>
      </c>
      <c r="F130" s="134">
        <f>F131+F136</f>
        <v>3120</v>
      </c>
      <c r="G130" s="134">
        <f>G131+G136</f>
        <v>3120</v>
      </c>
    </row>
    <row r="131" spans="1:7" ht="22.5">
      <c r="A131" s="10" t="s">
        <v>81</v>
      </c>
      <c r="B131" s="41" t="s">
        <v>681</v>
      </c>
      <c r="C131" s="10"/>
      <c r="D131" s="34" t="s">
        <v>683</v>
      </c>
      <c r="E131" s="134">
        <f>E132</f>
        <v>3250</v>
      </c>
      <c r="F131" s="134">
        <f>F132</f>
        <v>3120</v>
      </c>
      <c r="G131" s="134">
        <f>G132</f>
        <v>3120</v>
      </c>
    </row>
    <row r="132" spans="1:7" ht="12.75">
      <c r="A132" s="10" t="s">
        <v>81</v>
      </c>
      <c r="B132" s="41" t="s">
        <v>682</v>
      </c>
      <c r="C132" s="10"/>
      <c r="D132" s="34" t="s">
        <v>478</v>
      </c>
      <c r="E132" s="134">
        <f>E133+E134+E135</f>
        <v>3250</v>
      </c>
      <c r="F132" s="134">
        <f>F133+F134+F135</f>
        <v>3120</v>
      </c>
      <c r="G132" s="134">
        <f>G133+G134+G135</f>
        <v>3120</v>
      </c>
    </row>
    <row r="133" spans="1:7" ht="45">
      <c r="A133" s="10" t="s">
        <v>81</v>
      </c>
      <c r="B133" s="41" t="s">
        <v>682</v>
      </c>
      <c r="C133" s="10" t="s">
        <v>108</v>
      </c>
      <c r="D133" s="34" t="s">
        <v>109</v>
      </c>
      <c r="E133" s="134">
        <f>'Прил.№5'!F261</f>
        <v>2725</v>
      </c>
      <c r="F133" s="134">
        <f>'Прил.№5'!G261</f>
        <v>2650</v>
      </c>
      <c r="G133" s="134">
        <f>'Прил.№5'!H261</f>
        <v>2650</v>
      </c>
    </row>
    <row r="134" spans="1:7" ht="22.5">
      <c r="A134" s="10" t="s">
        <v>81</v>
      </c>
      <c r="B134" s="41" t="s">
        <v>682</v>
      </c>
      <c r="C134" s="10" t="s">
        <v>110</v>
      </c>
      <c r="D134" s="34" t="s">
        <v>698</v>
      </c>
      <c r="E134" s="134">
        <f>'Прил.№5'!F262</f>
        <v>505</v>
      </c>
      <c r="F134" s="134">
        <f>'Прил.№5'!G262</f>
        <v>450</v>
      </c>
      <c r="G134" s="134">
        <f>'Прил.№5'!H262</f>
        <v>450</v>
      </c>
    </row>
    <row r="135" spans="1:7" ht="11.25" customHeight="1">
      <c r="A135" s="10" t="s">
        <v>81</v>
      </c>
      <c r="B135" s="41" t="s">
        <v>682</v>
      </c>
      <c r="C135" s="10" t="s">
        <v>174</v>
      </c>
      <c r="D135" s="33" t="s">
        <v>175</v>
      </c>
      <c r="E135" s="137">
        <f>'Прил.№5'!F263</f>
        <v>20</v>
      </c>
      <c r="F135" s="137">
        <f>'Прил.№5'!G263</f>
        <v>20</v>
      </c>
      <c r="G135" s="137">
        <f>'Прил.№5'!H263</f>
        <v>20</v>
      </c>
    </row>
    <row r="136" spans="1:7" ht="11.25" customHeight="1">
      <c r="A136" s="10" t="s">
        <v>81</v>
      </c>
      <c r="B136" s="41" t="s">
        <v>403</v>
      </c>
      <c r="C136" s="10"/>
      <c r="D136" s="34" t="s">
        <v>404</v>
      </c>
      <c r="E136" s="138">
        <f aca="true" t="shared" si="17" ref="E136:G137">E137</f>
        <v>50</v>
      </c>
      <c r="F136" s="138">
        <f t="shared" si="17"/>
        <v>0</v>
      </c>
      <c r="G136" s="138">
        <f t="shared" si="17"/>
        <v>0</v>
      </c>
    </row>
    <row r="137" spans="1:7" ht="11.25" customHeight="1">
      <c r="A137" s="10" t="s">
        <v>81</v>
      </c>
      <c r="B137" s="41" t="s">
        <v>405</v>
      </c>
      <c r="C137" s="10"/>
      <c r="D137" s="34" t="s">
        <v>478</v>
      </c>
      <c r="E137" s="138">
        <f t="shared" si="17"/>
        <v>50</v>
      </c>
      <c r="F137" s="138">
        <f t="shared" si="17"/>
        <v>0</v>
      </c>
      <c r="G137" s="138">
        <f t="shared" si="17"/>
        <v>0</v>
      </c>
    </row>
    <row r="138" spans="1:7" ht="21" customHeight="1">
      <c r="A138" s="10" t="s">
        <v>81</v>
      </c>
      <c r="B138" s="41" t="s">
        <v>405</v>
      </c>
      <c r="C138" s="10" t="s">
        <v>110</v>
      </c>
      <c r="D138" s="34" t="s">
        <v>698</v>
      </c>
      <c r="E138" s="138">
        <f>'Прил.№5'!F266</f>
        <v>50</v>
      </c>
      <c r="F138" s="138">
        <f>'Прил.№5'!G266</f>
        <v>0</v>
      </c>
      <c r="G138" s="138">
        <f>'Прил.№5'!H266</f>
        <v>0</v>
      </c>
    </row>
    <row r="139" spans="1:7" ht="33.75">
      <c r="A139" s="10" t="s">
        <v>81</v>
      </c>
      <c r="B139" s="41" t="s">
        <v>374</v>
      </c>
      <c r="C139" s="10"/>
      <c r="D139" s="34" t="s">
        <v>51</v>
      </c>
      <c r="E139" s="134">
        <f>E140+E163</f>
        <v>468</v>
      </c>
      <c r="F139" s="134">
        <f>F140+F163</f>
        <v>250</v>
      </c>
      <c r="G139" s="134">
        <f>G140+G163</f>
        <v>250</v>
      </c>
    </row>
    <row r="140" spans="1:7" ht="12.75">
      <c r="A140" s="10" t="s">
        <v>81</v>
      </c>
      <c r="B140" s="41" t="s">
        <v>375</v>
      </c>
      <c r="C140" s="60"/>
      <c r="D140" s="46" t="s">
        <v>623</v>
      </c>
      <c r="E140" s="134">
        <f>E141+E152</f>
        <v>403</v>
      </c>
      <c r="F140" s="134">
        <f>F141+F152</f>
        <v>170</v>
      </c>
      <c r="G140" s="134">
        <f>G141+G152</f>
        <v>170</v>
      </c>
    </row>
    <row r="141" spans="1:7" ht="22.5">
      <c r="A141" s="10" t="s">
        <v>81</v>
      </c>
      <c r="B141" s="41" t="s">
        <v>376</v>
      </c>
      <c r="C141" s="20"/>
      <c r="D141" s="34" t="s">
        <v>230</v>
      </c>
      <c r="E141" s="134">
        <f>E142</f>
        <v>176</v>
      </c>
      <c r="F141" s="134">
        <f>F142</f>
        <v>146</v>
      </c>
      <c r="G141" s="134">
        <f>G142</f>
        <v>146</v>
      </c>
    </row>
    <row r="142" spans="1:7" ht="12.75">
      <c r="A142" s="10" t="s">
        <v>81</v>
      </c>
      <c r="B142" s="41" t="s">
        <v>377</v>
      </c>
      <c r="C142" s="20"/>
      <c r="D142" s="33" t="s">
        <v>472</v>
      </c>
      <c r="E142" s="134">
        <f>E143+E146+E149</f>
        <v>176</v>
      </c>
      <c r="F142" s="134">
        <f>F143+F146+F149</f>
        <v>146</v>
      </c>
      <c r="G142" s="134">
        <f>G143+G146+G149</f>
        <v>146</v>
      </c>
    </row>
    <row r="143" spans="1:7" ht="33.75">
      <c r="A143" s="10" t="s">
        <v>81</v>
      </c>
      <c r="B143" s="41" t="s">
        <v>378</v>
      </c>
      <c r="C143" s="20"/>
      <c r="D143" s="34" t="s">
        <v>231</v>
      </c>
      <c r="E143" s="134">
        <f aca="true" t="shared" si="18" ref="E143:G144">E144</f>
        <v>146</v>
      </c>
      <c r="F143" s="134">
        <f t="shared" si="18"/>
        <v>116</v>
      </c>
      <c r="G143" s="134">
        <f t="shared" si="18"/>
        <v>116</v>
      </c>
    </row>
    <row r="144" spans="1:7" ht="12.75">
      <c r="A144" s="10" t="s">
        <v>81</v>
      </c>
      <c r="B144" s="41" t="s">
        <v>379</v>
      </c>
      <c r="C144" s="20"/>
      <c r="D144" s="34" t="s">
        <v>366</v>
      </c>
      <c r="E144" s="134">
        <f t="shared" si="18"/>
        <v>146</v>
      </c>
      <c r="F144" s="134">
        <f t="shared" si="18"/>
        <v>116</v>
      </c>
      <c r="G144" s="134">
        <f t="shared" si="18"/>
        <v>116</v>
      </c>
    </row>
    <row r="145" spans="1:7" ht="22.5">
      <c r="A145" s="10" t="s">
        <v>81</v>
      </c>
      <c r="B145" s="41" t="s">
        <v>379</v>
      </c>
      <c r="C145" s="10" t="s">
        <v>110</v>
      </c>
      <c r="D145" s="34" t="s">
        <v>698</v>
      </c>
      <c r="E145" s="134">
        <f>'Прил.№5'!F338</f>
        <v>146</v>
      </c>
      <c r="F145" s="134">
        <f>'Прил.№5'!G338</f>
        <v>116</v>
      </c>
      <c r="G145" s="134">
        <f>'Прил.№5'!H338</f>
        <v>116</v>
      </c>
    </row>
    <row r="146" spans="1:7" ht="33.75">
      <c r="A146" s="10" t="s">
        <v>81</v>
      </c>
      <c r="B146" s="41" t="s">
        <v>380</v>
      </c>
      <c r="C146" s="20"/>
      <c r="D146" s="33" t="s">
        <v>232</v>
      </c>
      <c r="E146" s="134">
        <f aca="true" t="shared" si="19" ref="E146:G147">E147</f>
        <v>20</v>
      </c>
      <c r="F146" s="134">
        <f t="shared" si="19"/>
        <v>20</v>
      </c>
      <c r="G146" s="134">
        <f t="shared" si="19"/>
        <v>20</v>
      </c>
    </row>
    <row r="147" spans="1:7" ht="12.75">
      <c r="A147" s="10" t="s">
        <v>81</v>
      </c>
      <c r="B147" s="41" t="s">
        <v>381</v>
      </c>
      <c r="C147" s="20"/>
      <c r="D147" s="34" t="s">
        <v>366</v>
      </c>
      <c r="E147" s="134">
        <f t="shared" si="19"/>
        <v>20</v>
      </c>
      <c r="F147" s="134">
        <f t="shared" si="19"/>
        <v>20</v>
      </c>
      <c r="G147" s="134">
        <f t="shared" si="19"/>
        <v>20</v>
      </c>
    </row>
    <row r="148" spans="1:7" ht="22.5">
      <c r="A148" s="10" t="s">
        <v>81</v>
      </c>
      <c r="B148" s="41" t="s">
        <v>381</v>
      </c>
      <c r="C148" s="10" t="s">
        <v>110</v>
      </c>
      <c r="D148" s="34" t="s">
        <v>698</v>
      </c>
      <c r="E148" s="134">
        <f>'Прил.№5'!F341</f>
        <v>20</v>
      </c>
      <c r="F148" s="134">
        <f>'Прил.№5'!G341</f>
        <v>20</v>
      </c>
      <c r="G148" s="134">
        <f>'Прил.№5'!H341</f>
        <v>20</v>
      </c>
    </row>
    <row r="149" spans="1:7" ht="33.75">
      <c r="A149" s="10" t="s">
        <v>81</v>
      </c>
      <c r="B149" s="41" t="s">
        <v>447</v>
      </c>
      <c r="C149" s="10"/>
      <c r="D149" s="33" t="s">
        <v>448</v>
      </c>
      <c r="E149" s="134">
        <f aca="true" t="shared" si="20" ref="E149:G150">E150</f>
        <v>10</v>
      </c>
      <c r="F149" s="134">
        <f t="shared" si="20"/>
        <v>10</v>
      </c>
      <c r="G149" s="134">
        <f t="shared" si="20"/>
        <v>10</v>
      </c>
    </row>
    <row r="150" spans="1:7" ht="12.75">
      <c r="A150" s="10" t="s">
        <v>81</v>
      </c>
      <c r="B150" s="41" t="s">
        <v>449</v>
      </c>
      <c r="C150" s="10"/>
      <c r="D150" s="34" t="s">
        <v>366</v>
      </c>
      <c r="E150" s="134">
        <f t="shared" si="20"/>
        <v>10</v>
      </c>
      <c r="F150" s="134">
        <f t="shared" si="20"/>
        <v>10</v>
      </c>
      <c r="G150" s="134">
        <f t="shared" si="20"/>
        <v>10</v>
      </c>
    </row>
    <row r="151" spans="1:7" ht="22.5">
      <c r="A151" s="10" t="s">
        <v>81</v>
      </c>
      <c r="B151" s="41" t="s">
        <v>449</v>
      </c>
      <c r="C151" s="10" t="s">
        <v>110</v>
      </c>
      <c r="D151" s="34" t="s">
        <v>698</v>
      </c>
      <c r="E151" s="134">
        <f>'Прил.№5'!F344</f>
        <v>10</v>
      </c>
      <c r="F151" s="134">
        <f>'Прил.№5'!G344</f>
        <v>10</v>
      </c>
      <c r="G151" s="134">
        <f>'Прил.№5'!H344</f>
        <v>10</v>
      </c>
    </row>
    <row r="152" spans="1:7" ht="12.75">
      <c r="A152" s="10" t="s">
        <v>81</v>
      </c>
      <c r="B152" s="41" t="s">
        <v>382</v>
      </c>
      <c r="C152" s="20"/>
      <c r="D152" s="33" t="s">
        <v>233</v>
      </c>
      <c r="E152" s="134">
        <f>E153</f>
        <v>227</v>
      </c>
      <c r="F152" s="134">
        <f aca="true" t="shared" si="21" ref="F152:G155">F153</f>
        <v>24</v>
      </c>
      <c r="G152" s="134">
        <f t="shared" si="21"/>
        <v>24</v>
      </c>
    </row>
    <row r="153" spans="1:7" ht="12.75">
      <c r="A153" s="10" t="s">
        <v>81</v>
      </c>
      <c r="B153" s="41" t="s">
        <v>383</v>
      </c>
      <c r="C153" s="20"/>
      <c r="D153" s="33" t="s">
        <v>472</v>
      </c>
      <c r="E153" s="134">
        <f>E154+E157+E160</f>
        <v>227</v>
      </c>
      <c r="F153" s="134">
        <f>F154+F157+F160</f>
        <v>24</v>
      </c>
      <c r="G153" s="134">
        <f>G154+G157+G160</f>
        <v>24</v>
      </c>
    </row>
    <row r="154" spans="1:7" ht="56.25">
      <c r="A154" s="10" t="s">
        <v>81</v>
      </c>
      <c r="B154" s="41" t="s">
        <v>384</v>
      </c>
      <c r="C154" s="20"/>
      <c r="D154" s="33" t="s">
        <v>234</v>
      </c>
      <c r="E154" s="134">
        <f>E155</f>
        <v>59</v>
      </c>
      <c r="F154" s="134">
        <f t="shared" si="21"/>
        <v>24</v>
      </c>
      <c r="G154" s="134">
        <f t="shared" si="21"/>
        <v>24</v>
      </c>
    </row>
    <row r="155" spans="1:7" ht="12.75">
      <c r="A155" s="10" t="s">
        <v>81</v>
      </c>
      <c r="B155" s="41" t="s">
        <v>385</v>
      </c>
      <c r="C155" s="20"/>
      <c r="D155" s="34" t="s">
        <v>366</v>
      </c>
      <c r="E155" s="134">
        <f>E156</f>
        <v>59</v>
      </c>
      <c r="F155" s="134">
        <f t="shared" si="21"/>
        <v>24</v>
      </c>
      <c r="G155" s="134">
        <f t="shared" si="21"/>
        <v>24</v>
      </c>
    </row>
    <row r="156" spans="1:7" ht="22.5">
      <c r="A156" s="10" t="s">
        <v>81</v>
      </c>
      <c r="B156" s="41" t="s">
        <v>385</v>
      </c>
      <c r="C156" s="10" t="s">
        <v>110</v>
      </c>
      <c r="D156" s="34" t="s">
        <v>698</v>
      </c>
      <c r="E156" s="134">
        <f>'Прил.№5'!F349</f>
        <v>59</v>
      </c>
      <c r="F156" s="134">
        <f>'Прил.№5'!G349</f>
        <v>24</v>
      </c>
      <c r="G156" s="134">
        <f>'Прил.№5'!H349</f>
        <v>24</v>
      </c>
    </row>
    <row r="157" spans="1:7" ht="33.75">
      <c r="A157" s="10" t="s">
        <v>81</v>
      </c>
      <c r="B157" s="41" t="s">
        <v>746</v>
      </c>
      <c r="C157" s="10"/>
      <c r="D157" s="34" t="s">
        <v>748</v>
      </c>
      <c r="E157" s="134">
        <f aca="true" t="shared" si="22" ref="E157:G158">E158</f>
        <v>61</v>
      </c>
      <c r="F157" s="134">
        <f t="shared" si="22"/>
        <v>0</v>
      </c>
      <c r="G157" s="134">
        <f t="shared" si="22"/>
        <v>0</v>
      </c>
    </row>
    <row r="158" spans="1:7" ht="12.75">
      <c r="A158" s="10" t="s">
        <v>81</v>
      </c>
      <c r="B158" s="41" t="s">
        <v>747</v>
      </c>
      <c r="C158" s="10"/>
      <c r="D158" s="34" t="s">
        <v>366</v>
      </c>
      <c r="E158" s="134">
        <f t="shared" si="22"/>
        <v>61</v>
      </c>
      <c r="F158" s="134">
        <f t="shared" si="22"/>
        <v>0</v>
      </c>
      <c r="G158" s="134">
        <f t="shared" si="22"/>
        <v>0</v>
      </c>
    </row>
    <row r="159" spans="1:7" ht="22.5">
      <c r="A159" s="10" t="s">
        <v>81</v>
      </c>
      <c r="B159" s="41" t="s">
        <v>747</v>
      </c>
      <c r="C159" s="10" t="s">
        <v>110</v>
      </c>
      <c r="D159" s="34" t="s">
        <v>698</v>
      </c>
      <c r="E159" s="134">
        <f>'Прил.№5'!F352</f>
        <v>61</v>
      </c>
      <c r="F159" s="134">
        <f>'Прил.№5'!G352</f>
        <v>0</v>
      </c>
      <c r="G159" s="134">
        <f>'Прил.№5'!H352</f>
        <v>0</v>
      </c>
    </row>
    <row r="160" spans="1:7" ht="45">
      <c r="A160" s="10" t="s">
        <v>81</v>
      </c>
      <c r="B160" s="41" t="s">
        <v>749</v>
      </c>
      <c r="C160" s="10"/>
      <c r="D160" s="34" t="s">
        <v>751</v>
      </c>
      <c r="E160" s="134">
        <f aca="true" t="shared" si="23" ref="E160:G161">E161</f>
        <v>107</v>
      </c>
      <c r="F160" s="134">
        <f t="shared" si="23"/>
        <v>0</v>
      </c>
      <c r="G160" s="134">
        <f t="shared" si="23"/>
        <v>0</v>
      </c>
    </row>
    <row r="161" spans="1:7" ht="12.75">
      <c r="A161" s="10" t="s">
        <v>81</v>
      </c>
      <c r="B161" s="41" t="s">
        <v>750</v>
      </c>
      <c r="C161" s="10"/>
      <c r="D161" s="34" t="s">
        <v>366</v>
      </c>
      <c r="E161" s="134">
        <f t="shared" si="23"/>
        <v>107</v>
      </c>
      <c r="F161" s="134">
        <f t="shared" si="23"/>
        <v>0</v>
      </c>
      <c r="G161" s="134">
        <f t="shared" si="23"/>
        <v>0</v>
      </c>
    </row>
    <row r="162" spans="1:7" ht="22.5">
      <c r="A162" s="10" t="s">
        <v>81</v>
      </c>
      <c r="B162" s="41" t="s">
        <v>750</v>
      </c>
      <c r="C162" s="10" t="s">
        <v>110</v>
      </c>
      <c r="D162" s="34" t="s">
        <v>698</v>
      </c>
      <c r="E162" s="134">
        <f>'Прил.№5'!F355</f>
        <v>107</v>
      </c>
      <c r="F162" s="134">
        <f>'Прил.№5'!G355</f>
        <v>0</v>
      </c>
      <c r="G162" s="134">
        <f>'Прил.№5'!H355</f>
        <v>0</v>
      </c>
    </row>
    <row r="163" spans="1:7" ht="12.75">
      <c r="A163" s="10" t="s">
        <v>81</v>
      </c>
      <c r="B163" s="41" t="s">
        <v>386</v>
      </c>
      <c r="C163" s="31"/>
      <c r="D163" s="46" t="s">
        <v>235</v>
      </c>
      <c r="E163" s="133">
        <f aca="true" t="shared" si="24" ref="E163:G164">E164</f>
        <v>65</v>
      </c>
      <c r="F163" s="133">
        <f t="shared" si="24"/>
        <v>80</v>
      </c>
      <c r="G163" s="133">
        <f t="shared" si="24"/>
        <v>80</v>
      </c>
    </row>
    <row r="164" spans="1:7" ht="33.75">
      <c r="A164" s="10" t="s">
        <v>81</v>
      </c>
      <c r="B164" s="41" t="s">
        <v>387</v>
      </c>
      <c r="C164" s="20"/>
      <c r="D164" s="34" t="s">
        <v>236</v>
      </c>
      <c r="E164" s="133">
        <f t="shared" si="24"/>
        <v>65</v>
      </c>
      <c r="F164" s="133">
        <f t="shared" si="24"/>
        <v>80</v>
      </c>
      <c r="G164" s="133">
        <f t="shared" si="24"/>
        <v>80</v>
      </c>
    </row>
    <row r="165" spans="1:7" ht="12.75">
      <c r="A165" s="10" t="s">
        <v>81</v>
      </c>
      <c r="B165" s="41" t="s">
        <v>388</v>
      </c>
      <c r="C165" s="20"/>
      <c r="D165" s="33" t="s">
        <v>472</v>
      </c>
      <c r="E165" s="133">
        <f>E166+E169</f>
        <v>65</v>
      </c>
      <c r="F165" s="133">
        <f>F166+F169</f>
        <v>80</v>
      </c>
      <c r="G165" s="133">
        <f>G166+G169</f>
        <v>80</v>
      </c>
    </row>
    <row r="166" spans="1:7" ht="22.5">
      <c r="A166" s="10" t="s">
        <v>81</v>
      </c>
      <c r="B166" s="41" t="s">
        <v>389</v>
      </c>
      <c r="C166" s="20"/>
      <c r="D166" s="34" t="s">
        <v>304</v>
      </c>
      <c r="E166" s="133">
        <f aca="true" t="shared" si="25" ref="E166:G167">E167</f>
        <v>55</v>
      </c>
      <c r="F166" s="133">
        <f t="shared" si="25"/>
        <v>70</v>
      </c>
      <c r="G166" s="133">
        <f t="shared" si="25"/>
        <v>70</v>
      </c>
    </row>
    <row r="167" spans="1:7" ht="12.75">
      <c r="A167" s="10" t="s">
        <v>81</v>
      </c>
      <c r="B167" s="41" t="s">
        <v>390</v>
      </c>
      <c r="C167" s="20"/>
      <c r="D167" s="34" t="s">
        <v>366</v>
      </c>
      <c r="E167" s="133">
        <f t="shared" si="25"/>
        <v>55</v>
      </c>
      <c r="F167" s="133">
        <f t="shared" si="25"/>
        <v>70</v>
      </c>
      <c r="G167" s="133">
        <f t="shared" si="25"/>
        <v>70</v>
      </c>
    </row>
    <row r="168" spans="1:7" ht="22.5">
      <c r="A168" s="10" t="s">
        <v>81</v>
      </c>
      <c r="B168" s="41" t="s">
        <v>390</v>
      </c>
      <c r="C168" s="10" t="s">
        <v>110</v>
      </c>
      <c r="D168" s="34" t="s">
        <v>698</v>
      </c>
      <c r="E168" s="133">
        <f>'Прил.№5'!F361</f>
        <v>55</v>
      </c>
      <c r="F168" s="133">
        <f>'Прил.№5'!G361</f>
        <v>70</v>
      </c>
      <c r="G168" s="133">
        <f>'Прил.№5'!H361</f>
        <v>70</v>
      </c>
    </row>
    <row r="169" spans="1:7" ht="33.75">
      <c r="A169" s="10" t="s">
        <v>81</v>
      </c>
      <c r="B169" s="41" t="s">
        <v>391</v>
      </c>
      <c r="C169" s="20"/>
      <c r="D169" s="34" t="s">
        <v>638</v>
      </c>
      <c r="E169" s="133">
        <f aca="true" t="shared" si="26" ref="E169:G170">E170</f>
        <v>10</v>
      </c>
      <c r="F169" s="133">
        <f t="shared" si="26"/>
        <v>10</v>
      </c>
      <c r="G169" s="133">
        <f t="shared" si="26"/>
        <v>10</v>
      </c>
    </row>
    <row r="170" spans="1:7" ht="12.75">
      <c r="A170" s="10" t="s">
        <v>81</v>
      </c>
      <c r="B170" s="41" t="s">
        <v>392</v>
      </c>
      <c r="C170" s="20"/>
      <c r="D170" s="34" t="s">
        <v>366</v>
      </c>
      <c r="E170" s="133">
        <f t="shared" si="26"/>
        <v>10</v>
      </c>
      <c r="F170" s="133">
        <f t="shared" si="26"/>
        <v>10</v>
      </c>
      <c r="G170" s="133">
        <f t="shared" si="26"/>
        <v>10</v>
      </c>
    </row>
    <row r="171" spans="1:7" ht="22.5">
      <c r="A171" s="10" t="s">
        <v>81</v>
      </c>
      <c r="B171" s="41" t="s">
        <v>392</v>
      </c>
      <c r="C171" s="10" t="s">
        <v>110</v>
      </c>
      <c r="D171" s="34" t="s">
        <v>698</v>
      </c>
      <c r="E171" s="133">
        <f>'Прил.№5'!F364</f>
        <v>10</v>
      </c>
      <c r="F171" s="133">
        <f>'Прил.№5'!G364</f>
        <v>10</v>
      </c>
      <c r="G171" s="133">
        <f>'Прил.№5'!H364</f>
        <v>10</v>
      </c>
    </row>
    <row r="172" spans="1:7" ht="12.75">
      <c r="A172" s="10" t="s">
        <v>81</v>
      </c>
      <c r="B172" s="41" t="s">
        <v>470</v>
      </c>
      <c r="C172" s="59"/>
      <c r="D172" s="33" t="s">
        <v>182</v>
      </c>
      <c r="E172" s="133">
        <f>E173</f>
        <v>46.4</v>
      </c>
      <c r="F172" s="133">
        <f aca="true" t="shared" si="27" ref="F172:G176">F173</f>
        <v>0</v>
      </c>
      <c r="G172" s="133">
        <f t="shared" si="27"/>
        <v>0</v>
      </c>
    </row>
    <row r="173" spans="1:7" ht="12.75">
      <c r="A173" s="10" t="s">
        <v>81</v>
      </c>
      <c r="B173" s="42" t="s">
        <v>491</v>
      </c>
      <c r="C173" s="59"/>
      <c r="D173" s="34" t="s">
        <v>72</v>
      </c>
      <c r="E173" s="133">
        <f>E174</f>
        <v>46.4</v>
      </c>
      <c r="F173" s="133">
        <f t="shared" si="27"/>
        <v>0</v>
      </c>
      <c r="G173" s="133">
        <f t="shared" si="27"/>
        <v>0</v>
      </c>
    </row>
    <row r="174" spans="1:7" ht="12.75">
      <c r="A174" s="10" t="s">
        <v>81</v>
      </c>
      <c r="B174" s="41" t="s">
        <v>492</v>
      </c>
      <c r="C174" s="10"/>
      <c r="D174" s="33" t="s">
        <v>472</v>
      </c>
      <c r="E174" s="133">
        <f>E175</f>
        <v>46.4</v>
      </c>
      <c r="F174" s="133">
        <f t="shared" si="27"/>
        <v>0</v>
      </c>
      <c r="G174" s="133">
        <f t="shared" si="27"/>
        <v>0</v>
      </c>
    </row>
    <row r="175" spans="1:7" ht="12.75">
      <c r="A175" s="10" t="s">
        <v>81</v>
      </c>
      <c r="B175" s="41" t="s">
        <v>137</v>
      </c>
      <c r="C175" s="10"/>
      <c r="D175" s="34" t="s">
        <v>138</v>
      </c>
      <c r="E175" s="133">
        <f>E176</f>
        <v>46.4</v>
      </c>
      <c r="F175" s="133">
        <f t="shared" si="27"/>
        <v>0</v>
      </c>
      <c r="G175" s="133">
        <f t="shared" si="27"/>
        <v>0</v>
      </c>
    </row>
    <row r="176" spans="1:7" ht="12.75">
      <c r="A176" s="10" t="s">
        <v>81</v>
      </c>
      <c r="B176" s="41" t="s">
        <v>139</v>
      </c>
      <c r="C176" s="10"/>
      <c r="D176" s="33" t="s">
        <v>677</v>
      </c>
      <c r="E176" s="133">
        <f>E177</f>
        <v>46.4</v>
      </c>
      <c r="F176" s="133">
        <f t="shared" si="27"/>
        <v>0</v>
      </c>
      <c r="G176" s="133">
        <f t="shared" si="27"/>
        <v>0</v>
      </c>
    </row>
    <row r="177" spans="1:7" ht="22.5">
      <c r="A177" s="10" t="s">
        <v>81</v>
      </c>
      <c r="B177" s="41" t="s">
        <v>139</v>
      </c>
      <c r="C177" s="10" t="s">
        <v>110</v>
      </c>
      <c r="D177" s="34" t="s">
        <v>698</v>
      </c>
      <c r="E177" s="133">
        <f>'Прил.№5'!F370</f>
        <v>46.4</v>
      </c>
      <c r="F177" s="133">
        <f>'Прил.№5'!G370</f>
        <v>0</v>
      </c>
      <c r="G177" s="133">
        <f>'Прил.№5'!H370</f>
        <v>0</v>
      </c>
    </row>
    <row r="178" spans="1:7" ht="12.75">
      <c r="A178" s="39" t="s">
        <v>671</v>
      </c>
      <c r="B178" s="39"/>
      <c r="C178" s="17"/>
      <c r="D178" s="13" t="s">
        <v>679</v>
      </c>
      <c r="E178" s="131">
        <f>E179+E187</f>
        <v>1560.6</v>
      </c>
      <c r="F178" s="131">
        <f>F179+F187</f>
        <v>1551</v>
      </c>
      <c r="G178" s="131">
        <f>G179+G187</f>
        <v>1550.4</v>
      </c>
    </row>
    <row r="179" spans="1:7" s="5" customFormat="1" ht="12.75">
      <c r="A179" s="39" t="s">
        <v>105</v>
      </c>
      <c r="B179" s="39"/>
      <c r="C179" s="17"/>
      <c r="D179" s="64" t="s">
        <v>106</v>
      </c>
      <c r="E179" s="131">
        <f aca="true" t="shared" si="28" ref="E179:G185">E180</f>
        <v>460.6</v>
      </c>
      <c r="F179" s="131">
        <f t="shared" si="28"/>
        <v>461</v>
      </c>
      <c r="G179" s="131">
        <f t="shared" si="28"/>
        <v>460.4</v>
      </c>
    </row>
    <row r="180" spans="1:7" ht="22.5">
      <c r="A180" s="10" t="s">
        <v>105</v>
      </c>
      <c r="B180" s="41" t="s">
        <v>474</v>
      </c>
      <c r="C180" s="10"/>
      <c r="D180" s="34" t="s">
        <v>45</v>
      </c>
      <c r="E180" s="133">
        <f t="shared" si="28"/>
        <v>460.6</v>
      </c>
      <c r="F180" s="133">
        <f t="shared" si="28"/>
        <v>461</v>
      </c>
      <c r="G180" s="133">
        <f t="shared" si="28"/>
        <v>460.4</v>
      </c>
    </row>
    <row r="181" spans="1:7" ht="12.75">
      <c r="A181" s="10" t="s">
        <v>105</v>
      </c>
      <c r="B181" s="41" t="s">
        <v>475</v>
      </c>
      <c r="C181" s="10"/>
      <c r="D181" s="46" t="s">
        <v>221</v>
      </c>
      <c r="E181" s="133">
        <f t="shared" si="28"/>
        <v>460.6</v>
      </c>
      <c r="F181" s="133">
        <f t="shared" si="28"/>
        <v>461</v>
      </c>
      <c r="G181" s="133">
        <f t="shared" si="28"/>
        <v>460.4</v>
      </c>
    </row>
    <row r="182" spans="1:7" ht="22.5">
      <c r="A182" s="10" t="s">
        <v>105</v>
      </c>
      <c r="B182" s="41" t="s">
        <v>479</v>
      </c>
      <c r="C182" s="10"/>
      <c r="D182" s="45" t="s">
        <v>411</v>
      </c>
      <c r="E182" s="133">
        <f t="shared" si="28"/>
        <v>460.6</v>
      </c>
      <c r="F182" s="133">
        <f t="shared" si="28"/>
        <v>461</v>
      </c>
      <c r="G182" s="133">
        <f t="shared" si="28"/>
        <v>460.4</v>
      </c>
    </row>
    <row r="183" spans="1:7" ht="33.75">
      <c r="A183" s="10" t="s">
        <v>105</v>
      </c>
      <c r="B183" s="41" t="s">
        <v>143</v>
      </c>
      <c r="C183" s="10"/>
      <c r="D183" s="33" t="s">
        <v>520</v>
      </c>
      <c r="E183" s="133">
        <f t="shared" si="28"/>
        <v>460.6</v>
      </c>
      <c r="F183" s="133">
        <f t="shared" si="28"/>
        <v>461</v>
      </c>
      <c r="G183" s="133">
        <f t="shared" si="28"/>
        <v>460.4</v>
      </c>
    </row>
    <row r="184" spans="1:7" ht="78.75">
      <c r="A184" s="10" t="s">
        <v>105</v>
      </c>
      <c r="B184" s="41" t="s">
        <v>144</v>
      </c>
      <c r="C184" s="10"/>
      <c r="D184" s="33" t="s">
        <v>145</v>
      </c>
      <c r="E184" s="133">
        <f t="shared" si="28"/>
        <v>460.6</v>
      </c>
      <c r="F184" s="133">
        <f t="shared" si="28"/>
        <v>461</v>
      </c>
      <c r="G184" s="133">
        <f t="shared" si="28"/>
        <v>460.4</v>
      </c>
    </row>
    <row r="185" spans="1:7" ht="22.5">
      <c r="A185" s="10" t="s">
        <v>105</v>
      </c>
      <c r="B185" s="41" t="s">
        <v>146</v>
      </c>
      <c r="C185" s="10"/>
      <c r="D185" s="33" t="s">
        <v>485</v>
      </c>
      <c r="E185" s="133">
        <f t="shared" si="28"/>
        <v>460.6</v>
      </c>
      <c r="F185" s="133">
        <f t="shared" si="28"/>
        <v>461</v>
      </c>
      <c r="G185" s="133">
        <f t="shared" si="28"/>
        <v>460.4</v>
      </c>
    </row>
    <row r="186" spans="1:7" ht="45">
      <c r="A186" s="10" t="s">
        <v>105</v>
      </c>
      <c r="B186" s="41" t="s">
        <v>146</v>
      </c>
      <c r="C186" s="10" t="s">
        <v>108</v>
      </c>
      <c r="D186" s="34" t="s">
        <v>109</v>
      </c>
      <c r="E186" s="133">
        <f>'Прил.№5'!F102</f>
        <v>460.6</v>
      </c>
      <c r="F186" s="133">
        <f>'Прил.№5'!G102</f>
        <v>461</v>
      </c>
      <c r="G186" s="133">
        <f>'Прил.№5'!H102</f>
        <v>460.4</v>
      </c>
    </row>
    <row r="187" spans="1:7" s="5" customFormat="1" ht="22.5">
      <c r="A187" s="39" t="s">
        <v>672</v>
      </c>
      <c r="B187" s="39"/>
      <c r="C187" s="17"/>
      <c r="D187" s="32" t="s">
        <v>82</v>
      </c>
      <c r="E187" s="131">
        <f>E188</f>
        <v>1100</v>
      </c>
      <c r="F187" s="131">
        <f>F188</f>
        <v>1090</v>
      </c>
      <c r="G187" s="131">
        <f>G188</f>
        <v>1090</v>
      </c>
    </row>
    <row r="188" spans="1:7" s="5" customFormat="1" ht="22.5">
      <c r="A188" s="10" t="s">
        <v>672</v>
      </c>
      <c r="B188" s="41" t="s">
        <v>521</v>
      </c>
      <c r="C188" s="10"/>
      <c r="D188" s="34" t="s">
        <v>626</v>
      </c>
      <c r="E188" s="133">
        <f>E189+E205+E195+E219</f>
        <v>1100</v>
      </c>
      <c r="F188" s="133">
        <f>F189+F205+F195+F219</f>
        <v>1090</v>
      </c>
      <c r="G188" s="133">
        <f>G189+G205+G195+G219</f>
        <v>1090</v>
      </c>
    </row>
    <row r="189" spans="1:7" s="5" customFormat="1" ht="22.5">
      <c r="A189" s="10" t="s">
        <v>672</v>
      </c>
      <c r="B189" s="41" t="s">
        <v>522</v>
      </c>
      <c r="C189" s="10"/>
      <c r="D189" s="46" t="s">
        <v>641</v>
      </c>
      <c r="E189" s="133">
        <f>E190</f>
        <v>55</v>
      </c>
      <c r="F189" s="133">
        <f aca="true" t="shared" si="29" ref="F189:G193">F190</f>
        <v>45</v>
      </c>
      <c r="G189" s="133">
        <f t="shared" si="29"/>
        <v>45</v>
      </c>
    </row>
    <row r="190" spans="1:7" s="5" customFormat="1" ht="45">
      <c r="A190" s="10" t="s">
        <v>672</v>
      </c>
      <c r="B190" s="41" t="s">
        <v>523</v>
      </c>
      <c r="C190" s="18"/>
      <c r="D190" s="34" t="s">
        <v>305</v>
      </c>
      <c r="E190" s="133">
        <f>E191</f>
        <v>55</v>
      </c>
      <c r="F190" s="133">
        <f t="shared" si="29"/>
        <v>45</v>
      </c>
      <c r="G190" s="133">
        <f t="shared" si="29"/>
        <v>45</v>
      </c>
    </row>
    <row r="191" spans="1:7" s="5" customFormat="1" ht="12.75">
      <c r="A191" s="10" t="s">
        <v>672</v>
      </c>
      <c r="B191" s="41" t="s">
        <v>524</v>
      </c>
      <c r="C191" s="18"/>
      <c r="D191" s="33" t="s">
        <v>472</v>
      </c>
      <c r="E191" s="133">
        <f>E192</f>
        <v>55</v>
      </c>
      <c r="F191" s="133">
        <f t="shared" si="29"/>
        <v>45</v>
      </c>
      <c r="G191" s="133">
        <f t="shared" si="29"/>
        <v>45</v>
      </c>
    </row>
    <row r="192" spans="1:7" s="5" customFormat="1" ht="33.75">
      <c r="A192" s="10" t="s">
        <v>672</v>
      </c>
      <c r="B192" s="41" t="s">
        <v>525</v>
      </c>
      <c r="C192" s="18"/>
      <c r="D192" s="34" t="s">
        <v>306</v>
      </c>
      <c r="E192" s="133">
        <f>E193</f>
        <v>55</v>
      </c>
      <c r="F192" s="133">
        <f t="shared" si="29"/>
        <v>45</v>
      </c>
      <c r="G192" s="133">
        <f t="shared" si="29"/>
        <v>45</v>
      </c>
    </row>
    <row r="193" spans="1:7" s="5" customFormat="1" ht="12.75">
      <c r="A193" s="10" t="s">
        <v>672</v>
      </c>
      <c r="B193" s="41" t="s">
        <v>526</v>
      </c>
      <c r="C193" s="18"/>
      <c r="D193" s="34" t="s">
        <v>496</v>
      </c>
      <c r="E193" s="133">
        <f>E194</f>
        <v>55</v>
      </c>
      <c r="F193" s="133">
        <f t="shared" si="29"/>
        <v>45</v>
      </c>
      <c r="G193" s="133">
        <f t="shared" si="29"/>
        <v>45</v>
      </c>
    </row>
    <row r="194" spans="1:7" s="5" customFormat="1" ht="22.5">
      <c r="A194" s="10" t="s">
        <v>672</v>
      </c>
      <c r="B194" s="41" t="s">
        <v>526</v>
      </c>
      <c r="C194" s="10" t="s">
        <v>110</v>
      </c>
      <c r="D194" s="34" t="s">
        <v>698</v>
      </c>
      <c r="E194" s="133">
        <f>'Прил.№5'!F110</f>
        <v>55</v>
      </c>
      <c r="F194" s="133">
        <f>'Прил.№5'!G110</f>
        <v>45</v>
      </c>
      <c r="G194" s="133">
        <f>'Прил.№5'!H110</f>
        <v>45</v>
      </c>
    </row>
    <row r="195" spans="1:7" s="5" customFormat="1" ht="22.5">
      <c r="A195" s="10" t="s">
        <v>672</v>
      </c>
      <c r="B195" s="41" t="s">
        <v>351</v>
      </c>
      <c r="C195" s="18"/>
      <c r="D195" s="33" t="s">
        <v>312</v>
      </c>
      <c r="E195" s="133">
        <f>E196</f>
        <v>990</v>
      </c>
      <c r="F195" s="133">
        <f>F196</f>
        <v>990</v>
      </c>
      <c r="G195" s="133">
        <f>G196</f>
        <v>990</v>
      </c>
    </row>
    <row r="196" spans="1:7" s="5" customFormat="1" ht="12.75">
      <c r="A196" s="10" t="s">
        <v>672</v>
      </c>
      <c r="B196" s="41" t="s">
        <v>352</v>
      </c>
      <c r="C196" s="10"/>
      <c r="D196" s="33" t="s">
        <v>472</v>
      </c>
      <c r="E196" s="133">
        <f>E197+E201</f>
        <v>990</v>
      </c>
      <c r="F196" s="133">
        <f>F197+F201</f>
        <v>990</v>
      </c>
      <c r="G196" s="133">
        <f>G197+G201</f>
        <v>990</v>
      </c>
    </row>
    <row r="197" spans="1:7" s="5" customFormat="1" ht="12.75">
      <c r="A197" s="18" t="s">
        <v>672</v>
      </c>
      <c r="B197" s="41" t="s">
        <v>353</v>
      </c>
      <c r="C197" s="10"/>
      <c r="D197" s="33" t="s">
        <v>354</v>
      </c>
      <c r="E197" s="133">
        <f>E198</f>
        <v>990</v>
      </c>
      <c r="F197" s="133">
        <f>F198</f>
        <v>990</v>
      </c>
      <c r="G197" s="133">
        <f>G198</f>
        <v>990</v>
      </c>
    </row>
    <row r="198" spans="1:7" s="5" customFormat="1" ht="22.5">
      <c r="A198" s="18" t="s">
        <v>672</v>
      </c>
      <c r="B198" s="41" t="s">
        <v>355</v>
      </c>
      <c r="C198" s="10"/>
      <c r="D198" s="33" t="s">
        <v>348</v>
      </c>
      <c r="E198" s="133">
        <f>E199+E200</f>
        <v>990</v>
      </c>
      <c r="F198" s="133">
        <f>F199+F200</f>
        <v>990</v>
      </c>
      <c r="G198" s="133">
        <f>G199+G200</f>
        <v>990</v>
      </c>
    </row>
    <row r="199" spans="1:7" s="5" customFormat="1" ht="45">
      <c r="A199" s="18" t="s">
        <v>672</v>
      </c>
      <c r="B199" s="41" t="s">
        <v>355</v>
      </c>
      <c r="C199" s="10" t="s">
        <v>108</v>
      </c>
      <c r="D199" s="34" t="s">
        <v>109</v>
      </c>
      <c r="E199" s="133">
        <f>'Прил.№5'!F290</f>
        <v>706</v>
      </c>
      <c r="F199" s="133">
        <f>'Прил.№5'!G290</f>
        <v>706</v>
      </c>
      <c r="G199" s="133">
        <f>'Прил.№5'!H290</f>
        <v>706</v>
      </c>
    </row>
    <row r="200" spans="1:7" s="5" customFormat="1" ht="22.5">
      <c r="A200" s="18" t="s">
        <v>672</v>
      </c>
      <c r="B200" s="41" t="s">
        <v>355</v>
      </c>
      <c r="C200" s="10" t="s">
        <v>110</v>
      </c>
      <c r="D200" s="34" t="s">
        <v>698</v>
      </c>
      <c r="E200" s="133">
        <f>'Прил.№5'!F291</f>
        <v>284</v>
      </c>
      <c r="F200" s="133">
        <f>'Прил.№5'!G291</f>
        <v>284</v>
      </c>
      <c r="G200" s="133">
        <f>'Прил.№5'!H291</f>
        <v>284</v>
      </c>
    </row>
    <row r="201" spans="1:7" s="5" customFormat="1" ht="0.75" customHeight="1">
      <c r="A201" s="18" t="s">
        <v>672</v>
      </c>
      <c r="B201" s="41" t="s">
        <v>357</v>
      </c>
      <c r="C201" s="10"/>
      <c r="D201" s="33" t="s">
        <v>358</v>
      </c>
      <c r="E201" s="133">
        <f>E202</f>
        <v>0</v>
      </c>
      <c r="F201" s="133">
        <f>F202</f>
        <v>0</v>
      </c>
      <c r="G201" s="133">
        <f>G202</f>
        <v>0</v>
      </c>
    </row>
    <row r="202" spans="1:7" s="5" customFormat="1" ht="22.5" hidden="1">
      <c r="A202" s="18" t="s">
        <v>672</v>
      </c>
      <c r="B202" s="41" t="s">
        <v>359</v>
      </c>
      <c r="C202" s="10"/>
      <c r="D202" s="33" t="s">
        <v>348</v>
      </c>
      <c r="E202" s="133">
        <f>E203+E204</f>
        <v>0</v>
      </c>
      <c r="F202" s="133">
        <f>F203+F204</f>
        <v>0</v>
      </c>
      <c r="G202" s="133">
        <f>G203+G204</f>
        <v>0</v>
      </c>
    </row>
    <row r="203" spans="1:7" s="5" customFormat="1" ht="45" hidden="1">
      <c r="A203" s="18" t="s">
        <v>672</v>
      </c>
      <c r="B203" s="41" t="s">
        <v>359</v>
      </c>
      <c r="C203" s="10" t="s">
        <v>108</v>
      </c>
      <c r="D203" s="34" t="s">
        <v>109</v>
      </c>
      <c r="E203" s="133">
        <f>'Прил.№5'!F294</f>
        <v>0</v>
      </c>
      <c r="F203" s="133">
        <f>'Прил.№5'!G294</f>
        <v>0</v>
      </c>
      <c r="G203" s="133">
        <f>'Прил.№5'!H294</f>
        <v>0</v>
      </c>
    </row>
    <row r="204" spans="1:7" s="5" customFormat="1" ht="22.5" hidden="1">
      <c r="A204" s="18" t="s">
        <v>672</v>
      </c>
      <c r="B204" s="41" t="s">
        <v>359</v>
      </c>
      <c r="C204" s="10" t="s">
        <v>110</v>
      </c>
      <c r="D204" s="34" t="s">
        <v>111</v>
      </c>
      <c r="E204" s="133">
        <f>'Прил.№5'!F295</f>
        <v>0</v>
      </c>
      <c r="F204" s="133">
        <f>'Прил.№5'!G295</f>
        <v>0</v>
      </c>
      <c r="G204" s="133">
        <f>'Прил.№5'!H295</f>
        <v>0</v>
      </c>
    </row>
    <row r="205" spans="1:7" s="5" customFormat="1" ht="22.5">
      <c r="A205" s="10" t="s">
        <v>672</v>
      </c>
      <c r="B205" s="41" t="s">
        <v>527</v>
      </c>
      <c r="C205" s="18"/>
      <c r="D205" s="46" t="s">
        <v>642</v>
      </c>
      <c r="E205" s="133">
        <f>E206+E214</f>
        <v>5</v>
      </c>
      <c r="F205" s="133">
        <f>F206+F214</f>
        <v>5</v>
      </c>
      <c r="G205" s="133">
        <f>G206+G214</f>
        <v>5</v>
      </c>
    </row>
    <row r="206" spans="1:7" s="5" customFormat="1" ht="33.75">
      <c r="A206" s="10" t="s">
        <v>672</v>
      </c>
      <c r="B206" s="41" t="s">
        <v>528</v>
      </c>
      <c r="C206" s="18"/>
      <c r="D206" s="34" t="s">
        <v>308</v>
      </c>
      <c r="E206" s="133">
        <f>E207</f>
        <v>5</v>
      </c>
      <c r="F206" s="133">
        <f>F207</f>
        <v>5</v>
      </c>
      <c r="G206" s="133">
        <f>G207</f>
        <v>5</v>
      </c>
    </row>
    <row r="207" spans="1:7" s="5" customFormat="1" ht="12.75">
      <c r="A207" s="10" t="s">
        <v>672</v>
      </c>
      <c r="B207" s="41" t="s">
        <v>529</v>
      </c>
      <c r="C207" s="18"/>
      <c r="D207" s="33" t="s">
        <v>472</v>
      </c>
      <c r="E207" s="133">
        <f>E208+E211</f>
        <v>5</v>
      </c>
      <c r="F207" s="133">
        <f>F208+F211</f>
        <v>5</v>
      </c>
      <c r="G207" s="133">
        <f>G208+G211</f>
        <v>5</v>
      </c>
    </row>
    <row r="208" spans="1:7" s="5" customFormat="1" ht="22.5">
      <c r="A208" s="10" t="s">
        <v>672</v>
      </c>
      <c r="B208" s="41" t="s">
        <v>424</v>
      </c>
      <c r="C208" s="18"/>
      <c r="D208" s="33" t="s">
        <v>425</v>
      </c>
      <c r="E208" s="133">
        <f aca="true" t="shared" si="30" ref="E208:G209">E209</f>
        <v>0</v>
      </c>
      <c r="F208" s="133">
        <f t="shared" si="30"/>
        <v>0</v>
      </c>
      <c r="G208" s="133">
        <f t="shared" si="30"/>
        <v>0</v>
      </c>
    </row>
    <row r="209" spans="1:7" s="5" customFormat="1" ht="12.75">
      <c r="A209" s="10" t="s">
        <v>672</v>
      </c>
      <c r="B209" s="41" t="s">
        <v>426</v>
      </c>
      <c r="C209" s="18"/>
      <c r="D209" s="34" t="s">
        <v>496</v>
      </c>
      <c r="E209" s="133">
        <f t="shared" si="30"/>
        <v>0</v>
      </c>
      <c r="F209" s="133">
        <f t="shared" si="30"/>
        <v>0</v>
      </c>
      <c r="G209" s="133">
        <f t="shared" si="30"/>
        <v>0</v>
      </c>
    </row>
    <row r="210" spans="1:7" s="5" customFormat="1" ht="22.5">
      <c r="A210" s="10" t="s">
        <v>672</v>
      </c>
      <c r="B210" s="41" t="s">
        <v>426</v>
      </c>
      <c r="C210" s="10" t="s">
        <v>110</v>
      </c>
      <c r="D210" s="34" t="s">
        <v>698</v>
      </c>
      <c r="E210" s="133">
        <f>'Прил.№5'!F116</f>
        <v>0</v>
      </c>
      <c r="F210" s="133">
        <f>'Прил.№5'!G116</f>
        <v>0</v>
      </c>
      <c r="G210" s="133">
        <f>'Прил.№5'!H116</f>
        <v>0</v>
      </c>
    </row>
    <row r="211" spans="1:7" s="5" customFormat="1" ht="12.75">
      <c r="A211" s="10" t="s">
        <v>672</v>
      </c>
      <c r="B211" s="41" t="s">
        <v>530</v>
      </c>
      <c r="C211" s="10"/>
      <c r="D211" s="34" t="s">
        <v>309</v>
      </c>
      <c r="E211" s="133">
        <f aca="true" t="shared" si="31" ref="E211:G212">E212</f>
        <v>5</v>
      </c>
      <c r="F211" s="133">
        <f t="shared" si="31"/>
        <v>5</v>
      </c>
      <c r="G211" s="133">
        <f t="shared" si="31"/>
        <v>5</v>
      </c>
    </row>
    <row r="212" spans="1:7" s="5" customFormat="1" ht="12.75">
      <c r="A212" s="10" t="s">
        <v>672</v>
      </c>
      <c r="B212" s="41" t="s">
        <v>531</v>
      </c>
      <c r="C212" s="10"/>
      <c r="D212" s="34" t="s">
        <v>496</v>
      </c>
      <c r="E212" s="133">
        <f t="shared" si="31"/>
        <v>5</v>
      </c>
      <c r="F212" s="133">
        <f t="shared" si="31"/>
        <v>5</v>
      </c>
      <c r="G212" s="133">
        <f t="shared" si="31"/>
        <v>5</v>
      </c>
    </row>
    <row r="213" spans="1:7" s="5" customFormat="1" ht="22.5">
      <c r="A213" s="10" t="s">
        <v>672</v>
      </c>
      <c r="B213" s="41" t="s">
        <v>531</v>
      </c>
      <c r="C213" s="10" t="s">
        <v>110</v>
      </c>
      <c r="D213" s="34" t="s">
        <v>698</v>
      </c>
      <c r="E213" s="133">
        <f>'Прил.№5'!F119</f>
        <v>5</v>
      </c>
      <c r="F213" s="133">
        <f>'Прил.№5'!G119</f>
        <v>5</v>
      </c>
      <c r="G213" s="133">
        <f>'Прил.№5'!H119</f>
        <v>5</v>
      </c>
    </row>
    <row r="214" spans="1:7" s="5" customFormat="1" ht="22.5">
      <c r="A214" s="10" t="s">
        <v>672</v>
      </c>
      <c r="B214" s="41" t="s">
        <v>427</v>
      </c>
      <c r="C214" s="10"/>
      <c r="D214" s="34" t="s">
        <v>428</v>
      </c>
      <c r="E214" s="133">
        <f>E215</f>
        <v>0</v>
      </c>
      <c r="F214" s="133">
        <f aca="true" t="shared" si="32" ref="F214:G217">F215</f>
        <v>0</v>
      </c>
      <c r="G214" s="133">
        <f t="shared" si="32"/>
        <v>0</v>
      </c>
    </row>
    <row r="215" spans="1:7" s="5" customFormat="1" ht="12.75">
      <c r="A215" s="10" t="s">
        <v>672</v>
      </c>
      <c r="B215" s="41" t="s">
        <v>429</v>
      </c>
      <c r="C215" s="10"/>
      <c r="D215" s="33" t="s">
        <v>472</v>
      </c>
      <c r="E215" s="133">
        <f>E216</f>
        <v>0</v>
      </c>
      <c r="F215" s="133">
        <f t="shared" si="32"/>
        <v>0</v>
      </c>
      <c r="G215" s="133">
        <f t="shared" si="32"/>
        <v>0</v>
      </c>
    </row>
    <row r="216" spans="1:7" s="5" customFormat="1" ht="45">
      <c r="A216" s="10" t="s">
        <v>672</v>
      </c>
      <c r="B216" s="41" t="s">
        <v>430</v>
      </c>
      <c r="C216" s="10"/>
      <c r="D216" s="34" t="s">
        <v>432</v>
      </c>
      <c r="E216" s="133">
        <f>E217</f>
        <v>0</v>
      </c>
      <c r="F216" s="133">
        <f t="shared" si="32"/>
        <v>0</v>
      </c>
      <c r="G216" s="133">
        <f t="shared" si="32"/>
        <v>0</v>
      </c>
    </row>
    <row r="217" spans="1:7" s="5" customFormat="1" ht="12.75">
      <c r="A217" s="10" t="s">
        <v>672</v>
      </c>
      <c r="B217" s="41" t="s">
        <v>431</v>
      </c>
      <c r="C217" s="10"/>
      <c r="D217" s="34" t="s">
        <v>496</v>
      </c>
      <c r="E217" s="133">
        <f>E218</f>
        <v>0</v>
      </c>
      <c r="F217" s="133">
        <f t="shared" si="32"/>
        <v>0</v>
      </c>
      <c r="G217" s="133">
        <f t="shared" si="32"/>
        <v>0</v>
      </c>
    </row>
    <row r="218" spans="1:7" s="5" customFormat="1" ht="22.5">
      <c r="A218" s="10" t="s">
        <v>672</v>
      </c>
      <c r="B218" s="41" t="s">
        <v>431</v>
      </c>
      <c r="C218" s="10" t="s">
        <v>110</v>
      </c>
      <c r="D218" s="34" t="s">
        <v>698</v>
      </c>
      <c r="E218" s="133">
        <f>'Прил.№5'!F124</f>
        <v>0</v>
      </c>
      <c r="F218" s="133">
        <f>'Прил.№5'!G124</f>
        <v>0</v>
      </c>
      <c r="G218" s="133">
        <f>'Прил.№5'!H124</f>
        <v>0</v>
      </c>
    </row>
    <row r="219" spans="1:7" s="5" customFormat="1" ht="33.75">
      <c r="A219" s="10" t="s">
        <v>672</v>
      </c>
      <c r="B219" s="41" t="s">
        <v>532</v>
      </c>
      <c r="C219" s="10"/>
      <c r="D219" s="34" t="s">
        <v>643</v>
      </c>
      <c r="E219" s="133">
        <f>E220</f>
        <v>50</v>
      </c>
      <c r="F219" s="133">
        <f>F220</f>
        <v>50</v>
      </c>
      <c r="G219" s="133">
        <f>G220</f>
        <v>50</v>
      </c>
    </row>
    <row r="220" spans="1:7" s="5" customFormat="1" ht="22.5">
      <c r="A220" s="18" t="s">
        <v>672</v>
      </c>
      <c r="B220" s="41" t="s">
        <v>533</v>
      </c>
      <c r="C220" s="10"/>
      <c r="D220" s="34" t="s">
        <v>310</v>
      </c>
      <c r="E220" s="133">
        <f>E222</f>
        <v>50</v>
      </c>
      <c r="F220" s="133">
        <f>F222</f>
        <v>50</v>
      </c>
      <c r="G220" s="133">
        <f>G222</f>
        <v>50</v>
      </c>
    </row>
    <row r="221" spans="1:7" s="5" customFormat="1" ht="12.75">
      <c r="A221" s="18" t="s">
        <v>672</v>
      </c>
      <c r="B221" s="41" t="s">
        <v>534</v>
      </c>
      <c r="C221" s="10"/>
      <c r="D221" s="33" t="s">
        <v>472</v>
      </c>
      <c r="E221" s="133">
        <f>E222</f>
        <v>50</v>
      </c>
      <c r="F221" s="133">
        <f aca="true" t="shared" si="33" ref="F221:G223">F222</f>
        <v>50</v>
      </c>
      <c r="G221" s="133">
        <f t="shared" si="33"/>
        <v>50</v>
      </c>
    </row>
    <row r="222" spans="1:7" s="5" customFormat="1" ht="22.5">
      <c r="A222" s="18" t="s">
        <v>672</v>
      </c>
      <c r="B222" s="41" t="s">
        <v>535</v>
      </c>
      <c r="C222" s="10"/>
      <c r="D222" s="34" t="s">
        <v>311</v>
      </c>
      <c r="E222" s="133">
        <f>E223</f>
        <v>50</v>
      </c>
      <c r="F222" s="133">
        <f t="shared" si="33"/>
        <v>50</v>
      </c>
      <c r="G222" s="133">
        <f t="shared" si="33"/>
        <v>50</v>
      </c>
    </row>
    <row r="223" spans="1:7" s="5" customFormat="1" ht="12.75">
      <c r="A223" s="18" t="s">
        <v>672</v>
      </c>
      <c r="B223" s="41" t="s">
        <v>536</v>
      </c>
      <c r="C223" s="10"/>
      <c r="D223" s="34" t="s">
        <v>496</v>
      </c>
      <c r="E223" s="133">
        <f>E224</f>
        <v>50</v>
      </c>
      <c r="F223" s="133">
        <f t="shared" si="33"/>
        <v>50</v>
      </c>
      <c r="G223" s="133">
        <f t="shared" si="33"/>
        <v>50</v>
      </c>
    </row>
    <row r="224" spans="1:7" s="5" customFormat="1" ht="22.5">
      <c r="A224" s="18" t="s">
        <v>672</v>
      </c>
      <c r="B224" s="41" t="s">
        <v>536</v>
      </c>
      <c r="C224" s="10" t="s">
        <v>110</v>
      </c>
      <c r="D224" s="34" t="s">
        <v>698</v>
      </c>
      <c r="E224" s="133">
        <f>'Прил.№5'!F130</f>
        <v>50</v>
      </c>
      <c r="F224" s="133">
        <f>'Прил.№5'!G130</f>
        <v>50</v>
      </c>
      <c r="G224" s="133">
        <f>'Прил.№5'!H130</f>
        <v>50</v>
      </c>
    </row>
    <row r="225" spans="1:7" ht="12.75">
      <c r="A225" s="39" t="s">
        <v>673</v>
      </c>
      <c r="B225" s="39"/>
      <c r="C225" s="17"/>
      <c r="D225" s="58" t="s">
        <v>2</v>
      </c>
      <c r="E225" s="131">
        <f>E234+E242+E258+E280+E226</f>
        <v>21346.600000000002</v>
      </c>
      <c r="F225" s="131">
        <f>F234+F242+F258+F280+F226</f>
        <v>20317.100000000002</v>
      </c>
      <c r="G225" s="131">
        <f>G234+G242+G258+G280+G226</f>
        <v>21398.2</v>
      </c>
    </row>
    <row r="226" spans="1:7" ht="12.75">
      <c r="A226" s="39" t="s">
        <v>112</v>
      </c>
      <c r="B226" s="39"/>
      <c r="C226" s="17"/>
      <c r="D226" s="32" t="s">
        <v>171</v>
      </c>
      <c r="E226" s="131">
        <f aca="true" t="shared" si="34" ref="E226:G232">E227</f>
        <v>125</v>
      </c>
      <c r="F226" s="131">
        <f t="shared" si="34"/>
        <v>125</v>
      </c>
      <c r="G226" s="131">
        <f t="shared" si="34"/>
        <v>125</v>
      </c>
    </row>
    <row r="227" spans="1:7" ht="33.75">
      <c r="A227" s="10" t="s">
        <v>112</v>
      </c>
      <c r="B227" s="118">
        <v>1200000000</v>
      </c>
      <c r="C227" s="10"/>
      <c r="D227" s="36" t="s">
        <v>53</v>
      </c>
      <c r="E227" s="133">
        <f t="shared" si="34"/>
        <v>125</v>
      </c>
      <c r="F227" s="133">
        <f t="shared" si="34"/>
        <v>125</v>
      </c>
      <c r="G227" s="133">
        <f t="shared" si="34"/>
        <v>125</v>
      </c>
    </row>
    <row r="228" spans="1:7" ht="22.5">
      <c r="A228" s="10" t="s">
        <v>112</v>
      </c>
      <c r="B228" s="118">
        <v>1250000000</v>
      </c>
      <c r="C228" s="10"/>
      <c r="D228" s="48" t="s">
        <v>228</v>
      </c>
      <c r="E228" s="133">
        <f t="shared" si="34"/>
        <v>125</v>
      </c>
      <c r="F228" s="133">
        <f t="shared" si="34"/>
        <v>125</v>
      </c>
      <c r="G228" s="133">
        <f t="shared" si="34"/>
        <v>125</v>
      </c>
    </row>
    <row r="229" spans="1:7" ht="22.5">
      <c r="A229" s="10" t="s">
        <v>112</v>
      </c>
      <c r="B229" s="118">
        <v>1250200000</v>
      </c>
      <c r="C229" s="10"/>
      <c r="D229" s="36" t="s">
        <v>75</v>
      </c>
      <c r="E229" s="133">
        <f t="shared" si="34"/>
        <v>125</v>
      </c>
      <c r="F229" s="133">
        <f t="shared" si="34"/>
        <v>125</v>
      </c>
      <c r="G229" s="133">
        <f t="shared" si="34"/>
        <v>125</v>
      </c>
    </row>
    <row r="230" spans="1:7" ht="12.75">
      <c r="A230" s="10" t="s">
        <v>112</v>
      </c>
      <c r="B230" s="118">
        <v>1250220000</v>
      </c>
      <c r="C230" s="10"/>
      <c r="D230" s="33" t="s">
        <v>472</v>
      </c>
      <c r="E230" s="133">
        <f t="shared" si="34"/>
        <v>125</v>
      </c>
      <c r="F230" s="133">
        <f t="shared" si="34"/>
        <v>125</v>
      </c>
      <c r="G230" s="133">
        <f t="shared" si="34"/>
        <v>125</v>
      </c>
    </row>
    <row r="231" spans="1:7" ht="12.75">
      <c r="A231" s="10" t="s">
        <v>112</v>
      </c>
      <c r="B231" s="118">
        <v>1250220010</v>
      </c>
      <c r="C231" s="10"/>
      <c r="D231" s="36" t="s">
        <v>456</v>
      </c>
      <c r="E231" s="133">
        <f t="shared" si="34"/>
        <v>125</v>
      </c>
      <c r="F231" s="133">
        <f t="shared" si="34"/>
        <v>125</v>
      </c>
      <c r="G231" s="133">
        <f t="shared" si="34"/>
        <v>125</v>
      </c>
    </row>
    <row r="232" spans="1:7" ht="12.75">
      <c r="A232" s="10" t="s">
        <v>112</v>
      </c>
      <c r="B232" s="118" t="s">
        <v>370</v>
      </c>
      <c r="C232" s="10"/>
      <c r="D232" s="36" t="s">
        <v>295</v>
      </c>
      <c r="E232" s="133">
        <f t="shared" si="34"/>
        <v>125</v>
      </c>
      <c r="F232" s="133">
        <f t="shared" si="34"/>
        <v>125</v>
      </c>
      <c r="G232" s="133">
        <f t="shared" si="34"/>
        <v>125</v>
      </c>
    </row>
    <row r="233" spans="1:7" ht="22.5">
      <c r="A233" s="10" t="s">
        <v>112</v>
      </c>
      <c r="B233" s="118" t="s">
        <v>370</v>
      </c>
      <c r="C233" s="10" t="s">
        <v>176</v>
      </c>
      <c r="D233" s="34" t="s">
        <v>593</v>
      </c>
      <c r="E233" s="133">
        <f>'Прил.№5'!F555</f>
        <v>125</v>
      </c>
      <c r="F233" s="133">
        <f>'Прил.№5'!G555</f>
        <v>125</v>
      </c>
      <c r="G233" s="133">
        <f>'Прил.№5'!H555</f>
        <v>125</v>
      </c>
    </row>
    <row r="234" spans="1:7" s="5" customFormat="1" ht="12.75">
      <c r="A234" s="39" t="s">
        <v>674</v>
      </c>
      <c r="B234" s="39"/>
      <c r="C234" s="17"/>
      <c r="D234" s="13" t="s">
        <v>3</v>
      </c>
      <c r="E234" s="131">
        <f aca="true" t="shared" si="35" ref="E234:G240">E235</f>
        <v>73.4</v>
      </c>
      <c r="F234" s="131">
        <f t="shared" si="35"/>
        <v>73.4</v>
      </c>
      <c r="G234" s="131">
        <f t="shared" si="35"/>
        <v>73.4</v>
      </c>
    </row>
    <row r="235" spans="1:7" ht="22.5">
      <c r="A235" s="42" t="s">
        <v>674</v>
      </c>
      <c r="B235" s="42" t="s">
        <v>563</v>
      </c>
      <c r="C235" s="18"/>
      <c r="D235" s="33" t="s">
        <v>47</v>
      </c>
      <c r="E235" s="133">
        <f t="shared" si="35"/>
        <v>73.4</v>
      </c>
      <c r="F235" s="133">
        <f t="shared" si="35"/>
        <v>73.4</v>
      </c>
      <c r="G235" s="133">
        <f t="shared" si="35"/>
        <v>73.4</v>
      </c>
    </row>
    <row r="236" spans="1:7" ht="39" customHeight="1">
      <c r="A236" s="41" t="s">
        <v>674</v>
      </c>
      <c r="B236" s="41" t="s">
        <v>147</v>
      </c>
      <c r="C236" s="10"/>
      <c r="D236" s="46" t="s">
        <v>627</v>
      </c>
      <c r="E236" s="133">
        <f t="shared" si="35"/>
        <v>73.4</v>
      </c>
      <c r="F236" s="133">
        <f t="shared" si="35"/>
        <v>73.4</v>
      </c>
      <c r="G236" s="133">
        <f t="shared" si="35"/>
        <v>73.4</v>
      </c>
    </row>
    <row r="237" spans="1:7" ht="22.5">
      <c r="A237" s="42" t="s">
        <v>674</v>
      </c>
      <c r="B237" s="41" t="s">
        <v>148</v>
      </c>
      <c r="C237" s="10"/>
      <c r="D237" s="34" t="s">
        <v>149</v>
      </c>
      <c r="E237" s="133">
        <f t="shared" si="35"/>
        <v>73.4</v>
      </c>
      <c r="F237" s="133">
        <f t="shared" si="35"/>
        <v>73.4</v>
      </c>
      <c r="G237" s="133">
        <f t="shared" si="35"/>
        <v>73.4</v>
      </c>
    </row>
    <row r="238" spans="1:7" ht="22.5">
      <c r="A238" s="42" t="s">
        <v>674</v>
      </c>
      <c r="B238" s="41" t="s">
        <v>150</v>
      </c>
      <c r="C238" s="10"/>
      <c r="D238" s="34" t="s">
        <v>484</v>
      </c>
      <c r="E238" s="133">
        <f t="shared" si="35"/>
        <v>73.4</v>
      </c>
      <c r="F238" s="133">
        <f t="shared" si="35"/>
        <v>73.4</v>
      </c>
      <c r="G238" s="133">
        <f t="shared" si="35"/>
        <v>73.4</v>
      </c>
    </row>
    <row r="239" spans="1:7" ht="67.5">
      <c r="A239" s="42" t="s">
        <v>674</v>
      </c>
      <c r="B239" s="41" t="s">
        <v>151</v>
      </c>
      <c r="C239" s="10"/>
      <c r="D239" s="34" t="s">
        <v>152</v>
      </c>
      <c r="E239" s="133">
        <f t="shared" si="35"/>
        <v>73.4</v>
      </c>
      <c r="F239" s="133">
        <f t="shared" si="35"/>
        <v>73.4</v>
      </c>
      <c r="G239" s="133">
        <f t="shared" si="35"/>
        <v>73.4</v>
      </c>
    </row>
    <row r="240" spans="1:7" ht="22.5">
      <c r="A240" s="42" t="s">
        <v>674</v>
      </c>
      <c r="B240" s="41" t="s">
        <v>153</v>
      </c>
      <c r="C240" s="10"/>
      <c r="D240" s="34" t="s">
        <v>485</v>
      </c>
      <c r="E240" s="133">
        <f t="shared" si="35"/>
        <v>73.4</v>
      </c>
      <c r="F240" s="133">
        <f t="shared" si="35"/>
        <v>73.4</v>
      </c>
      <c r="G240" s="133">
        <f t="shared" si="35"/>
        <v>73.4</v>
      </c>
    </row>
    <row r="241" spans="1:7" ht="22.5">
      <c r="A241" s="41" t="s">
        <v>674</v>
      </c>
      <c r="B241" s="41" t="s">
        <v>153</v>
      </c>
      <c r="C241" s="10" t="s">
        <v>110</v>
      </c>
      <c r="D241" s="34" t="s">
        <v>698</v>
      </c>
      <c r="E241" s="133">
        <f>'Прил.№5'!F304</f>
        <v>73.4</v>
      </c>
      <c r="F241" s="133">
        <f>'Прил.№5'!G304</f>
        <v>73.4</v>
      </c>
      <c r="G241" s="133">
        <f>'Прил.№5'!H304</f>
        <v>73.4</v>
      </c>
    </row>
    <row r="242" spans="1:7" ht="12.75">
      <c r="A242" s="39" t="s">
        <v>675</v>
      </c>
      <c r="B242" s="39"/>
      <c r="C242" s="17"/>
      <c r="D242" s="13" t="s">
        <v>4</v>
      </c>
      <c r="E242" s="131">
        <f>E243</f>
        <v>2739.8</v>
      </c>
      <c r="F242" s="131">
        <f aca="true" t="shared" si="36" ref="F242:G244">F243</f>
        <v>1090</v>
      </c>
      <c r="G242" s="131">
        <f t="shared" si="36"/>
        <v>1090</v>
      </c>
    </row>
    <row r="243" spans="1:7" ht="22.5">
      <c r="A243" s="10" t="s">
        <v>675</v>
      </c>
      <c r="B243" s="41" t="s">
        <v>537</v>
      </c>
      <c r="C243" s="10"/>
      <c r="D243" s="33" t="s">
        <v>625</v>
      </c>
      <c r="E243" s="133">
        <f>E244</f>
        <v>2739.8</v>
      </c>
      <c r="F243" s="133">
        <f t="shared" si="36"/>
        <v>1090</v>
      </c>
      <c r="G243" s="133">
        <f t="shared" si="36"/>
        <v>1090</v>
      </c>
    </row>
    <row r="244" spans="1:7" ht="22.5">
      <c r="A244" s="10" t="s">
        <v>675</v>
      </c>
      <c r="B244" s="41" t="s">
        <v>538</v>
      </c>
      <c r="C244" s="10"/>
      <c r="D244" s="45" t="s">
        <v>635</v>
      </c>
      <c r="E244" s="133">
        <f>E245</f>
        <v>2739.8</v>
      </c>
      <c r="F244" s="133">
        <f t="shared" si="36"/>
        <v>1090</v>
      </c>
      <c r="G244" s="133">
        <f t="shared" si="36"/>
        <v>1090</v>
      </c>
    </row>
    <row r="245" spans="1:7" ht="12.75">
      <c r="A245" s="10" t="s">
        <v>675</v>
      </c>
      <c r="B245" s="41" t="s">
        <v>539</v>
      </c>
      <c r="C245" s="10"/>
      <c r="D245" s="34" t="s">
        <v>413</v>
      </c>
      <c r="E245" s="133">
        <f>E246+E254+E250</f>
        <v>2739.8</v>
      </c>
      <c r="F245" s="133">
        <f>F246+F254+F250</f>
        <v>1090</v>
      </c>
      <c r="G245" s="133">
        <f>G246+G254+G250</f>
        <v>1090</v>
      </c>
    </row>
    <row r="246" spans="1:7" ht="33.75">
      <c r="A246" s="10" t="s">
        <v>675</v>
      </c>
      <c r="B246" s="41" t="s">
        <v>540</v>
      </c>
      <c r="C246" s="10"/>
      <c r="D246" s="34" t="s">
        <v>541</v>
      </c>
      <c r="E246" s="133">
        <f>E247</f>
        <v>1397</v>
      </c>
      <c r="F246" s="133">
        <f aca="true" t="shared" si="37" ref="F246:G248">F247</f>
        <v>887</v>
      </c>
      <c r="G246" s="133">
        <f t="shared" si="37"/>
        <v>887</v>
      </c>
    </row>
    <row r="247" spans="1:7" ht="45">
      <c r="A247" s="10" t="s">
        <v>675</v>
      </c>
      <c r="B247" s="41" t="s">
        <v>503</v>
      </c>
      <c r="C247" s="10"/>
      <c r="D247" s="34" t="s">
        <v>636</v>
      </c>
      <c r="E247" s="133">
        <f>E248</f>
        <v>1397</v>
      </c>
      <c r="F247" s="133">
        <f t="shared" si="37"/>
        <v>887</v>
      </c>
      <c r="G247" s="133">
        <f t="shared" si="37"/>
        <v>887</v>
      </c>
    </row>
    <row r="248" spans="1:7" ht="22.5">
      <c r="A248" s="10" t="s">
        <v>675</v>
      </c>
      <c r="B248" s="41" t="s">
        <v>504</v>
      </c>
      <c r="C248" s="10"/>
      <c r="D248" s="34" t="s">
        <v>464</v>
      </c>
      <c r="E248" s="133">
        <f>E249</f>
        <v>1397</v>
      </c>
      <c r="F248" s="133">
        <f t="shared" si="37"/>
        <v>887</v>
      </c>
      <c r="G248" s="133">
        <f t="shared" si="37"/>
        <v>887</v>
      </c>
    </row>
    <row r="249" spans="1:7" ht="12.75">
      <c r="A249" s="10" t="s">
        <v>675</v>
      </c>
      <c r="B249" s="41" t="s">
        <v>504</v>
      </c>
      <c r="C249" s="10" t="s">
        <v>174</v>
      </c>
      <c r="D249" s="33" t="s">
        <v>175</v>
      </c>
      <c r="E249" s="133">
        <f>'Прил.№5'!F139</f>
        <v>1397</v>
      </c>
      <c r="F249" s="133">
        <f>'Прил.№5'!G139</f>
        <v>887</v>
      </c>
      <c r="G249" s="133">
        <f>'Прил.№5'!H139</f>
        <v>887</v>
      </c>
    </row>
    <row r="250" spans="1:7" ht="22.5">
      <c r="A250" s="10" t="s">
        <v>675</v>
      </c>
      <c r="B250" s="41" t="s">
        <v>707</v>
      </c>
      <c r="C250" s="10"/>
      <c r="D250" s="33" t="s">
        <v>484</v>
      </c>
      <c r="E250" s="133">
        <f>E251</f>
        <v>1189.8</v>
      </c>
      <c r="F250" s="133">
        <f aca="true" t="shared" si="38" ref="F250:G252">F251</f>
        <v>0</v>
      </c>
      <c r="G250" s="133">
        <f t="shared" si="38"/>
        <v>0</v>
      </c>
    </row>
    <row r="251" spans="1:7" ht="56.25">
      <c r="A251" s="10" t="s">
        <v>675</v>
      </c>
      <c r="B251" s="41" t="s">
        <v>708</v>
      </c>
      <c r="C251" s="10"/>
      <c r="D251" s="33" t="s">
        <v>709</v>
      </c>
      <c r="E251" s="133">
        <f>E252</f>
        <v>1189.8</v>
      </c>
      <c r="F251" s="133">
        <f t="shared" si="38"/>
        <v>0</v>
      </c>
      <c r="G251" s="133">
        <f t="shared" si="38"/>
        <v>0</v>
      </c>
    </row>
    <row r="252" spans="1:7" ht="33.75">
      <c r="A252" s="10" t="s">
        <v>675</v>
      </c>
      <c r="B252" s="41" t="s">
        <v>715</v>
      </c>
      <c r="C252" s="10"/>
      <c r="D252" s="34" t="s">
        <v>716</v>
      </c>
      <c r="E252" s="133">
        <f>E253</f>
        <v>1189.8</v>
      </c>
      <c r="F252" s="133">
        <f t="shared" si="38"/>
        <v>0</v>
      </c>
      <c r="G252" s="133">
        <f t="shared" si="38"/>
        <v>0</v>
      </c>
    </row>
    <row r="253" spans="1:7" ht="12.75">
      <c r="A253" s="10" t="s">
        <v>675</v>
      </c>
      <c r="B253" s="41" t="s">
        <v>715</v>
      </c>
      <c r="C253" s="10" t="s">
        <v>174</v>
      </c>
      <c r="D253" s="33" t="s">
        <v>175</v>
      </c>
      <c r="E253" s="133">
        <f>'Прил.№5'!F143</f>
        <v>1189.8</v>
      </c>
      <c r="F253" s="133">
        <f>'Прил.№5'!G143</f>
        <v>0</v>
      </c>
      <c r="G253" s="133">
        <f>'Прил.№5'!H143</f>
        <v>0</v>
      </c>
    </row>
    <row r="254" spans="1:7" ht="12.75">
      <c r="A254" s="10" t="s">
        <v>675</v>
      </c>
      <c r="B254" s="41" t="s">
        <v>542</v>
      </c>
      <c r="C254" s="10"/>
      <c r="D254" s="33" t="s">
        <v>472</v>
      </c>
      <c r="E254" s="133">
        <f>E255</f>
        <v>153</v>
      </c>
      <c r="F254" s="133">
        <f aca="true" t="shared" si="39" ref="F254:G256">F255</f>
        <v>203</v>
      </c>
      <c r="G254" s="133">
        <f t="shared" si="39"/>
        <v>203</v>
      </c>
    </row>
    <row r="255" spans="1:7" ht="45">
      <c r="A255" s="10" t="s">
        <v>675</v>
      </c>
      <c r="B255" s="41" t="s">
        <v>543</v>
      </c>
      <c r="C255" s="10"/>
      <c r="D255" s="34" t="s">
        <v>544</v>
      </c>
      <c r="E255" s="133">
        <f>E256</f>
        <v>153</v>
      </c>
      <c r="F255" s="133">
        <f t="shared" si="39"/>
        <v>203</v>
      </c>
      <c r="G255" s="133">
        <f t="shared" si="39"/>
        <v>203</v>
      </c>
    </row>
    <row r="256" spans="1:7" ht="22.5">
      <c r="A256" s="10" t="s">
        <v>675</v>
      </c>
      <c r="B256" s="41" t="s">
        <v>545</v>
      </c>
      <c r="C256" s="10"/>
      <c r="D256" s="34" t="s">
        <v>464</v>
      </c>
      <c r="E256" s="133">
        <f>E257</f>
        <v>153</v>
      </c>
      <c r="F256" s="133">
        <f t="shared" si="39"/>
        <v>203</v>
      </c>
      <c r="G256" s="133">
        <f t="shared" si="39"/>
        <v>203</v>
      </c>
    </row>
    <row r="257" spans="1:7" ht="12.75">
      <c r="A257" s="10" t="s">
        <v>675</v>
      </c>
      <c r="B257" s="41" t="s">
        <v>545</v>
      </c>
      <c r="C257" s="10" t="s">
        <v>174</v>
      </c>
      <c r="D257" s="33" t="s">
        <v>175</v>
      </c>
      <c r="E257" s="133">
        <f>'Прил.№5'!F147</f>
        <v>153</v>
      </c>
      <c r="F257" s="133">
        <f>'Прил.№5'!G147</f>
        <v>203</v>
      </c>
      <c r="G257" s="133">
        <f>'Прил.№5'!H147</f>
        <v>203</v>
      </c>
    </row>
    <row r="258" spans="1:7" s="9" customFormat="1" ht="12.75">
      <c r="A258" s="39" t="s">
        <v>90</v>
      </c>
      <c r="B258" s="39"/>
      <c r="C258" s="17"/>
      <c r="D258" s="63" t="s">
        <v>91</v>
      </c>
      <c r="E258" s="131">
        <f>E259</f>
        <v>18328.4</v>
      </c>
      <c r="F258" s="131">
        <f aca="true" t="shared" si="40" ref="F258:G260">F259</f>
        <v>18948.7</v>
      </c>
      <c r="G258" s="131">
        <f t="shared" si="40"/>
        <v>20029.8</v>
      </c>
    </row>
    <row r="259" spans="1:7" ht="22.5">
      <c r="A259" s="10" t="s">
        <v>90</v>
      </c>
      <c r="B259" s="41" t="s">
        <v>537</v>
      </c>
      <c r="C259" s="10"/>
      <c r="D259" s="33" t="s">
        <v>625</v>
      </c>
      <c r="E259" s="133">
        <f>E260</f>
        <v>18328.4</v>
      </c>
      <c r="F259" s="133">
        <f t="shared" si="40"/>
        <v>18948.7</v>
      </c>
      <c r="G259" s="133">
        <f t="shared" si="40"/>
        <v>20029.8</v>
      </c>
    </row>
    <row r="260" spans="1:7" ht="33.75">
      <c r="A260" s="10" t="s">
        <v>90</v>
      </c>
      <c r="B260" s="41" t="s">
        <v>546</v>
      </c>
      <c r="C260" s="10"/>
      <c r="D260" s="45" t="s">
        <v>637</v>
      </c>
      <c r="E260" s="133">
        <f>E261</f>
        <v>18328.4</v>
      </c>
      <c r="F260" s="133">
        <f t="shared" si="40"/>
        <v>18948.7</v>
      </c>
      <c r="G260" s="133">
        <f t="shared" si="40"/>
        <v>20029.8</v>
      </c>
    </row>
    <row r="261" spans="1:7" ht="12.75">
      <c r="A261" s="10" t="s">
        <v>90</v>
      </c>
      <c r="B261" s="41" t="s">
        <v>547</v>
      </c>
      <c r="C261" s="10"/>
      <c r="D261" s="33" t="s">
        <v>412</v>
      </c>
      <c r="E261" s="133">
        <f>E262+E273+E270</f>
        <v>18328.4</v>
      </c>
      <c r="F261" s="133">
        <f>F262+F273+F270</f>
        <v>18948.7</v>
      </c>
      <c r="G261" s="133">
        <f>G262+G273+G270</f>
        <v>20029.8</v>
      </c>
    </row>
    <row r="262" spans="1:7" ht="12.75">
      <c r="A262" s="10" t="s">
        <v>90</v>
      </c>
      <c r="B262" s="41" t="s">
        <v>548</v>
      </c>
      <c r="C262" s="10"/>
      <c r="D262" s="33" t="s">
        <v>472</v>
      </c>
      <c r="E262" s="133">
        <f>E263+E266</f>
        <v>1448.5</v>
      </c>
      <c r="F262" s="133">
        <f>F263+F266</f>
        <v>1481.4</v>
      </c>
      <c r="G262" s="133">
        <f>G263+G266</f>
        <v>1595.6</v>
      </c>
    </row>
    <row r="263" spans="1:7" ht="33.75">
      <c r="A263" s="10" t="s">
        <v>90</v>
      </c>
      <c r="B263" s="41" t="s">
        <v>549</v>
      </c>
      <c r="C263" s="10"/>
      <c r="D263" s="33" t="s">
        <v>639</v>
      </c>
      <c r="E263" s="133">
        <f aca="true" t="shared" si="41" ref="E263:G264">E264</f>
        <v>1266.9</v>
      </c>
      <c r="F263" s="133">
        <f t="shared" si="41"/>
        <v>1481.4</v>
      </c>
      <c r="G263" s="133">
        <f t="shared" si="41"/>
        <v>1595.6</v>
      </c>
    </row>
    <row r="264" spans="1:7" ht="12.75">
      <c r="A264" s="10" t="s">
        <v>90</v>
      </c>
      <c r="B264" s="41" t="s">
        <v>550</v>
      </c>
      <c r="C264" s="10"/>
      <c r="D264" s="34" t="s">
        <v>496</v>
      </c>
      <c r="E264" s="136">
        <f t="shared" si="41"/>
        <v>1266.9</v>
      </c>
      <c r="F264" s="136">
        <f t="shared" si="41"/>
        <v>1481.4</v>
      </c>
      <c r="G264" s="136">
        <f t="shared" si="41"/>
        <v>1595.6</v>
      </c>
    </row>
    <row r="265" spans="1:7" ht="22.5">
      <c r="A265" s="10" t="s">
        <v>90</v>
      </c>
      <c r="B265" s="41" t="s">
        <v>550</v>
      </c>
      <c r="C265" s="10" t="s">
        <v>110</v>
      </c>
      <c r="D265" s="34" t="s">
        <v>698</v>
      </c>
      <c r="E265" s="136">
        <f>'Прил.№5'!F155</f>
        <v>1266.9</v>
      </c>
      <c r="F265" s="136">
        <f>'Прил.№5'!G155</f>
        <v>1481.4</v>
      </c>
      <c r="G265" s="136">
        <f>'Прил.№5'!H155</f>
        <v>1595.6</v>
      </c>
    </row>
    <row r="266" spans="1:7" ht="33.75">
      <c r="A266" s="10" t="s">
        <v>90</v>
      </c>
      <c r="B266" s="41" t="s">
        <v>743</v>
      </c>
      <c r="C266" s="10"/>
      <c r="D266" s="34" t="s">
        <v>541</v>
      </c>
      <c r="E266" s="136">
        <f>E267</f>
        <v>181.6</v>
      </c>
      <c r="F266" s="136">
        <f aca="true" t="shared" si="42" ref="F266:G268">F267</f>
        <v>0</v>
      </c>
      <c r="G266" s="136">
        <f t="shared" si="42"/>
        <v>0</v>
      </c>
    </row>
    <row r="267" spans="1:7" ht="33.75">
      <c r="A267" s="10" t="s">
        <v>90</v>
      </c>
      <c r="B267" s="41" t="s">
        <v>744</v>
      </c>
      <c r="C267" s="10"/>
      <c r="D267" s="33" t="s">
        <v>717</v>
      </c>
      <c r="E267" s="136">
        <f>E268</f>
        <v>181.6</v>
      </c>
      <c r="F267" s="136">
        <f t="shared" si="42"/>
        <v>0</v>
      </c>
      <c r="G267" s="136">
        <f t="shared" si="42"/>
        <v>0</v>
      </c>
    </row>
    <row r="268" spans="1:7" ht="22.5">
      <c r="A268" s="10" t="s">
        <v>90</v>
      </c>
      <c r="B268" s="41" t="s">
        <v>745</v>
      </c>
      <c r="C268" s="10"/>
      <c r="D268" s="33" t="s">
        <v>718</v>
      </c>
      <c r="E268" s="136">
        <f>E269</f>
        <v>181.6</v>
      </c>
      <c r="F268" s="136">
        <f t="shared" si="42"/>
        <v>0</v>
      </c>
      <c r="G268" s="136">
        <f t="shared" si="42"/>
        <v>0</v>
      </c>
    </row>
    <row r="269" spans="1:7" ht="22.5">
      <c r="A269" s="10" t="s">
        <v>90</v>
      </c>
      <c r="B269" s="41" t="s">
        <v>745</v>
      </c>
      <c r="C269" s="10" t="s">
        <v>415</v>
      </c>
      <c r="D269" s="33" t="s">
        <v>714</v>
      </c>
      <c r="E269" s="136">
        <f>'Прил.№5'!F159</f>
        <v>181.6</v>
      </c>
      <c r="F269" s="136">
        <f>'Прил.№5'!G159</f>
        <v>0</v>
      </c>
      <c r="G269" s="136">
        <f>'Прил.№5'!H159</f>
        <v>0</v>
      </c>
    </row>
    <row r="270" spans="1:7" ht="45">
      <c r="A270" s="10" t="s">
        <v>90</v>
      </c>
      <c r="B270" s="41" t="s">
        <v>688</v>
      </c>
      <c r="C270" s="10"/>
      <c r="D270" s="33" t="s">
        <v>39</v>
      </c>
      <c r="E270" s="136">
        <f aca="true" t="shared" si="43" ref="E270:G271">E271</f>
        <v>3745.1000000000004</v>
      </c>
      <c r="F270" s="136">
        <f t="shared" si="43"/>
        <v>4413.8</v>
      </c>
      <c r="G270" s="136">
        <f t="shared" si="43"/>
        <v>4754.2</v>
      </c>
    </row>
    <row r="271" spans="1:7" ht="12.75">
      <c r="A271" s="10" t="s">
        <v>90</v>
      </c>
      <c r="B271" s="41" t="s">
        <v>689</v>
      </c>
      <c r="C271" s="10"/>
      <c r="D271" s="34" t="s">
        <v>496</v>
      </c>
      <c r="E271" s="136">
        <f t="shared" si="43"/>
        <v>3745.1000000000004</v>
      </c>
      <c r="F271" s="136">
        <f t="shared" si="43"/>
        <v>4413.8</v>
      </c>
      <c r="G271" s="136">
        <f t="shared" si="43"/>
        <v>4754.2</v>
      </c>
    </row>
    <row r="272" spans="1:7" ht="22.5">
      <c r="A272" s="10" t="s">
        <v>90</v>
      </c>
      <c r="B272" s="41" t="s">
        <v>689</v>
      </c>
      <c r="C272" s="10" t="s">
        <v>110</v>
      </c>
      <c r="D272" s="34" t="s">
        <v>698</v>
      </c>
      <c r="E272" s="136">
        <f>'Прил.№5'!F162</f>
        <v>3745.1000000000004</v>
      </c>
      <c r="F272" s="136">
        <f>'Прил.№5'!G162</f>
        <v>4413.8</v>
      </c>
      <c r="G272" s="136">
        <f>'Прил.№5'!H162</f>
        <v>4754.2</v>
      </c>
    </row>
    <row r="273" spans="1:7" ht="22.5">
      <c r="A273" s="10" t="s">
        <v>90</v>
      </c>
      <c r="B273" s="41" t="s">
        <v>551</v>
      </c>
      <c r="C273" s="10"/>
      <c r="D273" s="33" t="s">
        <v>484</v>
      </c>
      <c r="E273" s="136">
        <f>E277+E274</f>
        <v>13134.800000000001</v>
      </c>
      <c r="F273" s="136">
        <f>F277+F274</f>
        <v>13053.5</v>
      </c>
      <c r="G273" s="136">
        <f>G277+G274</f>
        <v>13680</v>
      </c>
    </row>
    <row r="274" spans="1:7" ht="45">
      <c r="A274" s="10" t="s">
        <v>90</v>
      </c>
      <c r="B274" s="41" t="s">
        <v>710</v>
      </c>
      <c r="C274" s="10"/>
      <c r="D274" s="33" t="s">
        <v>711</v>
      </c>
      <c r="E274" s="136">
        <f aca="true" t="shared" si="44" ref="E274:G275">E275</f>
        <v>726.6</v>
      </c>
      <c r="F274" s="136">
        <f t="shared" si="44"/>
        <v>0</v>
      </c>
      <c r="G274" s="136">
        <f t="shared" si="44"/>
        <v>0</v>
      </c>
    </row>
    <row r="275" spans="1:7" ht="22.5">
      <c r="A275" s="10" t="s">
        <v>90</v>
      </c>
      <c r="B275" s="41" t="s">
        <v>712</v>
      </c>
      <c r="C275" s="10"/>
      <c r="D275" s="33" t="s">
        <v>713</v>
      </c>
      <c r="E275" s="136">
        <f t="shared" si="44"/>
        <v>726.6</v>
      </c>
      <c r="F275" s="136">
        <f t="shared" si="44"/>
        <v>0</v>
      </c>
      <c r="G275" s="136">
        <f t="shared" si="44"/>
        <v>0</v>
      </c>
    </row>
    <row r="276" spans="1:7" ht="22.5">
      <c r="A276" s="10" t="s">
        <v>90</v>
      </c>
      <c r="B276" s="41" t="s">
        <v>712</v>
      </c>
      <c r="C276" s="10" t="s">
        <v>415</v>
      </c>
      <c r="D276" s="33" t="s">
        <v>714</v>
      </c>
      <c r="E276" s="136">
        <f>'Прил.№5'!F166</f>
        <v>726.6</v>
      </c>
      <c r="F276" s="136">
        <f>'Прил.№5'!G166</f>
        <v>0</v>
      </c>
      <c r="G276" s="136">
        <f>'Прил.№5'!H166</f>
        <v>0</v>
      </c>
    </row>
    <row r="277" spans="1:7" ht="22.5">
      <c r="A277" s="10" t="s">
        <v>90</v>
      </c>
      <c r="B277" s="41" t="s">
        <v>154</v>
      </c>
      <c r="C277" s="10"/>
      <c r="D277" s="33" t="s">
        <v>156</v>
      </c>
      <c r="E277" s="136">
        <f aca="true" t="shared" si="45" ref="E277:G278">E278</f>
        <v>12408.2</v>
      </c>
      <c r="F277" s="136">
        <f t="shared" si="45"/>
        <v>13053.5</v>
      </c>
      <c r="G277" s="136">
        <f t="shared" si="45"/>
        <v>13680</v>
      </c>
    </row>
    <row r="278" spans="1:7" ht="22.5">
      <c r="A278" s="10" t="s">
        <v>90</v>
      </c>
      <c r="B278" s="41" t="s">
        <v>155</v>
      </c>
      <c r="C278" s="10"/>
      <c r="D278" s="33" t="s">
        <v>485</v>
      </c>
      <c r="E278" s="136">
        <f t="shared" si="45"/>
        <v>12408.2</v>
      </c>
      <c r="F278" s="136">
        <f t="shared" si="45"/>
        <v>13053.5</v>
      </c>
      <c r="G278" s="136">
        <f t="shared" si="45"/>
        <v>13680</v>
      </c>
    </row>
    <row r="279" spans="1:7" ht="22.5">
      <c r="A279" s="10" t="s">
        <v>90</v>
      </c>
      <c r="B279" s="41" t="s">
        <v>155</v>
      </c>
      <c r="C279" s="10" t="s">
        <v>110</v>
      </c>
      <c r="D279" s="34" t="s">
        <v>698</v>
      </c>
      <c r="E279" s="136">
        <f>'Прил.№5'!F169</f>
        <v>12408.2</v>
      </c>
      <c r="F279" s="136">
        <f>'Прил.№5'!G169</f>
        <v>13053.5</v>
      </c>
      <c r="G279" s="136">
        <f>'Прил.№5'!H169</f>
        <v>13680</v>
      </c>
    </row>
    <row r="280" spans="1:7" ht="12.75">
      <c r="A280" s="39" t="s">
        <v>77</v>
      </c>
      <c r="B280" s="39"/>
      <c r="C280" s="17"/>
      <c r="D280" s="13" t="s">
        <v>5</v>
      </c>
      <c r="E280" s="131">
        <f>E281+E293</f>
        <v>80</v>
      </c>
      <c r="F280" s="131">
        <f>F281+F293</f>
        <v>80</v>
      </c>
      <c r="G280" s="131">
        <f>G281+G293</f>
        <v>80</v>
      </c>
    </row>
    <row r="281" spans="1:7" s="5" customFormat="1" ht="22.5">
      <c r="A281" s="10" t="s">
        <v>77</v>
      </c>
      <c r="B281" s="41" t="s">
        <v>360</v>
      </c>
      <c r="C281" s="10"/>
      <c r="D281" s="47" t="s">
        <v>624</v>
      </c>
      <c r="E281" s="133">
        <f>E282</f>
        <v>50</v>
      </c>
      <c r="F281" s="133">
        <f>F282</f>
        <v>50</v>
      </c>
      <c r="G281" s="133">
        <f>G282</f>
        <v>50</v>
      </c>
    </row>
    <row r="282" spans="1:7" ht="12.75">
      <c r="A282" s="10" t="s">
        <v>77</v>
      </c>
      <c r="B282" s="41" t="s">
        <v>361</v>
      </c>
      <c r="C282" s="10"/>
      <c r="D282" s="48" t="s">
        <v>225</v>
      </c>
      <c r="E282" s="134">
        <f>E283+E288</f>
        <v>50</v>
      </c>
      <c r="F282" s="134">
        <f>F283+F288</f>
        <v>50</v>
      </c>
      <c r="G282" s="134">
        <f>G283+G288</f>
        <v>50</v>
      </c>
    </row>
    <row r="283" spans="1:7" ht="22.5">
      <c r="A283" s="10" t="s">
        <v>77</v>
      </c>
      <c r="B283" s="41" t="s">
        <v>362</v>
      </c>
      <c r="C283" s="10"/>
      <c r="D283" s="34" t="s">
        <v>440</v>
      </c>
      <c r="E283" s="134">
        <f>E284</f>
        <v>25</v>
      </c>
      <c r="F283" s="134">
        <f aca="true" t="shared" si="46" ref="F283:G286">F284</f>
        <v>25</v>
      </c>
      <c r="G283" s="134">
        <f t="shared" si="46"/>
        <v>25</v>
      </c>
    </row>
    <row r="284" spans="1:7" ht="12.75">
      <c r="A284" s="10" t="s">
        <v>77</v>
      </c>
      <c r="B284" s="41" t="s">
        <v>363</v>
      </c>
      <c r="C284" s="10"/>
      <c r="D284" s="33" t="s">
        <v>472</v>
      </c>
      <c r="E284" s="134">
        <f>E285</f>
        <v>25</v>
      </c>
      <c r="F284" s="134">
        <f t="shared" si="46"/>
        <v>25</v>
      </c>
      <c r="G284" s="134">
        <f t="shared" si="46"/>
        <v>25</v>
      </c>
    </row>
    <row r="285" spans="1:7" ht="33.75">
      <c r="A285" s="10" t="s">
        <v>77</v>
      </c>
      <c r="B285" s="41" t="s">
        <v>364</v>
      </c>
      <c r="C285" s="10"/>
      <c r="D285" s="34" t="s">
        <v>603</v>
      </c>
      <c r="E285" s="134">
        <f>E286</f>
        <v>25</v>
      </c>
      <c r="F285" s="134">
        <f t="shared" si="46"/>
        <v>25</v>
      </c>
      <c r="G285" s="134">
        <f t="shared" si="46"/>
        <v>25</v>
      </c>
    </row>
    <row r="286" spans="1:7" ht="12.75">
      <c r="A286" s="10" t="s">
        <v>77</v>
      </c>
      <c r="B286" s="41" t="s">
        <v>365</v>
      </c>
      <c r="C286" s="10"/>
      <c r="D286" s="34" t="s">
        <v>366</v>
      </c>
      <c r="E286" s="134">
        <f>E287</f>
        <v>25</v>
      </c>
      <c r="F286" s="134">
        <f t="shared" si="46"/>
        <v>25</v>
      </c>
      <c r="G286" s="134">
        <f t="shared" si="46"/>
        <v>25</v>
      </c>
    </row>
    <row r="287" spans="1:7" ht="22.5">
      <c r="A287" s="10" t="s">
        <v>77</v>
      </c>
      <c r="B287" s="41" t="s">
        <v>365</v>
      </c>
      <c r="C287" s="10" t="s">
        <v>110</v>
      </c>
      <c r="D287" s="34" t="s">
        <v>698</v>
      </c>
      <c r="E287" s="134">
        <f>'Прил.№5'!F312</f>
        <v>25</v>
      </c>
      <c r="F287" s="134">
        <f>'Прил.№5'!G312</f>
        <v>25</v>
      </c>
      <c r="G287" s="134">
        <f>'Прил.№5'!H312</f>
        <v>25</v>
      </c>
    </row>
    <row r="288" spans="1:7" ht="22.5">
      <c r="A288" s="10" t="s">
        <v>77</v>
      </c>
      <c r="B288" s="41" t="s">
        <v>367</v>
      </c>
      <c r="C288" s="10"/>
      <c r="D288" s="34" t="s">
        <v>441</v>
      </c>
      <c r="E288" s="134">
        <f>E289</f>
        <v>25</v>
      </c>
      <c r="F288" s="134">
        <f aca="true" t="shared" si="47" ref="F288:G291">F289</f>
        <v>25</v>
      </c>
      <c r="G288" s="134">
        <f t="shared" si="47"/>
        <v>25</v>
      </c>
    </row>
    <row r="289" spans="1:7" ht="12.75">
      <c r="A289" s="10" t="s">
        <v>77</v>
      </c>
      <c r="B289" s="41" t="s">
        <v>368</v>
      </c>
      <c r="C289" s="10"/>
      <c r="D289" s="33" t="s">
        <v>472</v>
      </c>
      <c r="E289" s="133">
        <f>E290</f>
        <v>25</v>
      </c>
      <c r="F289" s="133">
        <f t="shared" si="47"/>
        <v>25</v>
      </c>
      <c r="G289" s="133">
        <f t="shared" si="47"/>
        <v>25</v>
      </c>
    </row>
    <row r="290" spans="1:7" ht="22.5">
      <c r="A290" s="10" t="s">
        <v>77</v>
      </c>
      <c r="B290" s="41" t="s">
        <v>369</v>
      </c>
      <c r="C290" s="10"/>
      <c r="D290" s="34" t="s">
        <v>307</v>
      </c>
      <c r="E290" s="133">
        <f>E291</f>
        <v>25</v>
      </c>
      <c r="F290" s="133">
        <f t="shared" si="47"/>
        <v>25</v>
      </c>
      <c r="G290" s="133">
        <f t="shared" si="47"/>
        <v>25</v>
      </c>
    </row>
    <row r="291" spans="1:7" ht="12.75">
      <c r="A291" s="10" t="s">
        <v>77</v>
      </c>
      <c r="B291" s="41" t="s">
        <v>371</v>
      </c>
      <c r="C291" s="10"/>
      <c r="D291" s="34" t="s">
        <v>366</v>
      </c>
      <c r="E291" s="133">
        <f>E292</f>
        <v>25</v>
      </c>
      <c r="F291" s="133">
        <f t="shared" si="47"/>
        <v>25</v>
      </c>
      <c r="G291" s="133">
        <f t="shared" si="47"/>
        <v>25</v>
      </c>
    </row>
    <row r="292" spans="1:7" ht="22.5">
      <c r="A292" s="10" t="s">
        <v>77</v>
      </c>
      <c r="B292" s="41" t="s">
        <v>371</v>
      </c>
      <c r="C292" s="10" t="s">
        <v>110</v>
      </c>
      <c r="D292" s="34" t="s">
        <v>698</v>
      </c>
      <c r="E292" s="133">
        <f>'Прил.№5'!F317</f>
        <v>25</v>
      </c>
      <c r="F292" s="133">
        <f>'Прил.№5'!G317</f>
        <v>25</v>
      </c>
      <c r="G292" s="133">
        <f>'Прил.№5'!H317</f>
        <v>25</v>
      </c>
    </row>
    <row r="293" spans="1:7" ht="22.5">
      <c r="A293" s="10" t="s">
        <v>77</v>
      </c>
      <c r="B293" s="41" t="s">
        <v>570</v>
      </c>
      <c r="C293" s="10"/>
      <c r="D293" s="34" t="s">
        <v>48</v>
      </c>
      <c r="E293" s="133">
        <f>E294</f>
        <v>30</v>
      </c>
      <c r="F293" s="133">
        <f>F294</f>
        <v>30</v>
      </c>
      <c r="G293" s="133">
        <f>G294</f>
        <v>30</v>
      </c>
    </row>
    <row r="294" spans="1:7" ht="12.75">
      <c r="A294" s="10" t="s">
        <v>77</v>
      </c>
      <c r="B294" s="42" t="s">
        <v>393</v>
      </c>
      <c r="C294" s="18"/>
      <c r="D294" s="33" t="s">
        <v>219</v>
      </c>
      <c r="E294" s="133">
        <f>E295+E303</f>
        <v>30</v>
      </c>
      <c r="F294" s="133">
        <f>F295+F303</f>
        <v>30</v>
      </c>
      <c r="G294" s="133">
        <f>G295+G303</f>
        <v>30</v>
      </c>
    </row>
    <row r="295" spans="1:7" ht="22.5">
      <c r="A295" s="10" t="s">
        <v>77</v>
      </c>
      <c r="B295" s="42" t="s">
        <v>394</v>
      </c>
      <c r="C295" s="18"/>
      <c r="D295" s="34" t="s">
        <v>407</v>
      </c>
      <c r="E295" s="133">
        <f>E296</f>
        <v>15</v>
      </c>
      <c r="F295" s="133">
        <f>F296</f>
        <v>15</v>
      </c>
      <c r="G295" s="133">
        <f>G296</f>
        <v>15</v>
      </c>
    </row>
    <row r="296" spans="1:7" ht="12.75">
      <c r="A296" s="10" t="s">
        <v>77</v>
      </c>
      <c r="B296" s="42" t="s">
        <v>395</v>
      </c>
      <c r="C296" s="18"/>
      <c r="D296" s="33" t="s">
        <v>472</v>
      </c>
      <c r="E296" s="133">
        <f>E297+E300</f>
        <v>15</v>
      </c>
      <c r="F296" s="133">
        <f>F297+F300</f>
        <v>15</v>
      </c>
      <c r="G296" s="133">
        <f>G297+G300</f>
        <v>15</v>
      </c>
    </row>
    <row r="297" spans="1:7" ht="12.75">
      <c r="A297" s="10" t="s">
        <v>77</v>
      </c>
      <c r="B297" s="42" t="s">
        <v>396</v>
      </c>
      <c r="C297" s="18"/>
      <c r="D297" s="34" t="s">
        <v>408</v>
      </c>
      <c r="E297" s="133">
        <f aca="true" t="shared" si="48" ref="E297:G298">E298</f>
        <v>15</v>
      </c>
      <c r="F297" s="133">
        <f t="shared" si="48"/>
        <v>15</v>
      </c>
      <c r="G297" s="133">
        <f t="shared" si="48"/>
        <v>15</v>
      </c>
    </row>
    <row r="298" spans="1:7" ht="12.75">
      <c r="A298" s="10" t="s">
        <v>77</v>
      </c>
      <c r="B298" s="42" t="s">
        <v>397</v>
      </c>
      <c r="C298" s="18"/>
      <c r="D298" s="34" t="s">
        <v>366</v>
      </c>
      <c r="E298" s="133">
        <f t="shared" si="48"/>
        <v>15</v>
      </c>
      <c r="F298" s="133">
        <f t="shared" si="48"/>
        <v>15</v>
      </c>
      <c r="G298" s="133">
        <f t="shared" si="48"/>
        <v>15</v>
      </c>
    </row>
    <row r="299" spans="1:7" ht="22.5">
      <c r="A299" s="10" t="s">
        <v>77</v>
      </c>
      <c r="B299" s="42" t="s">
        <v>397</v>
      </c>
      <c r="C299" s="10" t="s">
        <v>110</v>
      </c>
      <c r="D299" s="34" t="s">
        <v>698</v>
      </c>
      <c r="E299" s="133">
        <f>'Прил.№5'!F380</f>
        <v>15</v>
      </c>
      <c r="F299" s="133">
        <f>'Прил.№5'!G380</f>
        <v>15</v>
      </c>
      <c r="G299" s="133">
        <f>'Прил.№5'!H380</f>
        <v>15</v>
      </c>
    </row>
    <row r="300" spans="1:7" ht="22.5">
      <c r="A300" s="10" t="s">
        <v>77</v>
      </c>
      <c r="B300" s="42" t="s">
        <v>398</v>
      </c>
      <c r="C300" s="18"/>
      <c r="D300" s="34" t="s">
        <v>409</v>
      </c>
      <c r="E300" s="133">
        <f aca="true" t="shared" si="49" ref="E300:G301">E301</f>
        <v>0</v>
      </c>
      <c r="F300" s="133">
        <f t="shared" si="49"/>
        <v>0</v>
      </c>
      <c r="G300" s="133">
        <f t="shared" si="49"/>
        <v>0</v>
      </c>
    </row>
    <row r="301" spans="1:7" ht="12.75">
      <c r="A301" s="10" t="s">
        <v>77</v>
      </c>
      <c r="B301" s="42" t="s">
        <v>399</v>
      </c>
      <c r="C301" s="18"/>
      <c r="D301" s="34" t="s">
        <v>366</v>
      </c>
      <c r="E301" s="133">
        <f t="shared" si="49"/>
        <v>0</v>
      </c>
      <c r="F301" s="133">
        <f t="shared" si="49"/>
        <v>0</v>
      </c>
      <c r="G301" s="133">
        <f t="shared" si="49"/>
        <v>0</v>
      </c>
    </row>
    <row r="302" spans="1:7" ht="22.5">
      <c r="A302" s="10" t="s">
        <v>77</v>
      </c>
      <c r="B302" s="42" t="s">
        <v>399</v>
      </c>
      <c r="C302" s="10" t="s">
        <v>110</v>
      </c>
      <c r="D302" s="34" t="s">
        <v>698</v>
      </c>
      <c r="E302" s="133">
        <f>'Прил.№5'!F383</f>
        <v>0</v>
      </c>
      <c r="F302" s="133">
        <f>'Прил.№5'!G383</f>
        <v>0</v>
      </c>
      <c r="G302" s="133">
        <f>'Прил.№5'!H383</f>
        <v>0</v>
      </c>
    </row>
    <row r="303" spans="1:7" ht="22.5">
      <c r="A303" s="10" t="s">
        <v>77</v>
      </c>
      <c r="B303" s="42" t="s">
        <v>315</v>
      </c>
      <c r="C303" s="18"/>
      <c r="D303" s="34" t="s">
        <v>410</v>
      </c>
      <c r="E303" s="133">
        <f>E304</f>
        <v>15</v>
      </c>
      <c r="F303" s="133">
        <f aca="true" t="shared" si="50" ref="F303:G306">F304</f>
        <v>15</v>
      </c>
      <c r="G303" s="133">
        <f t="shared" si="50"/>
        <v>15</v>
      </c>
    </row>
    <row r="304" spans="1:7" ht="12.75">
      <c r="A304" s="10" t="s">
        <v>77</v>
      </c>
      <c r="B304" s="42" t="s">
        <v>316</v>
      </c>
      <c r="C304" s="18"/>
      <c r="D304" s="33" t="s">
        <v>472</v>
      </c>
      <c r="E304" s="133">
        <f>E305</f>
        <v>15</v>
      </c>
      <c r="F304" s="133">
        <f t="shared" si="50"/>
        <v>15</v>
      </c>
      <c r="G304" s="133">
        <f t="shared" si="50"/>
        <v>15</v>
      </c>
    </row>
    <row r="305" spans="1:7" ht="12.75">
      <c r="A305" s="10" t="s">
        <v>77</v>
      </c>
      <c r="B305" s="42" t="s">
        <v>699</v>
      </c>
      <c r="C305" s="18"/>
      <c r="D305" s="34" t="s">
        <v>446</v>
      </c>
      <c r="E305" s="133">
        <f>E306</f>
        <v>15</v>
      </c>
      <c r="F305" s="133">
        <f t="shared" si="50"/>
        <v>15</v>
      </c>
      <c r="G305" s="133">
        <f t="shared" si="50"/>
        <v>15</v>
      </c>
    </row>
    <row r="306" spans="1:7" ht="12.75">
      <c r="A306" s="10" t="s">
        <v>77</v>
      </c>
      <c r="B306" s="42" t="s">
        <v>700</v>
      </c>
      <c r="C306" s="18"/>
      <c r="D306" s="34" t="s">
        <v>366</v>
      </c>
      <c r="E306" s="133">
        <f>E307</f>
        <v>15</v>
      </c>
      <c r="F306" s="133">
        <f t="shared" si="50"/>
        <v>15</v>
      </c>
      <c r="G306" s="133">
        <f t="shared" si="50"/>
        <v>15</v>
      </c>
    </row>
    <row r="307" spans="1:7" ht="22.5">
      <c r="A307" s="10" t="s">
        <v>77</v>
      </c>
      <c r="B307" s="42" t="s">
        <v>700</v>
      </c>
      <c r="C307" s="10" t="s">
        <v>110</v>
      </c>
      <c r="D307" s="34" t="s">
        <v>698</v>
      </c>
      <c r="E307" s="133">
        <f>'Прил.№5'!F388</f>
        <v>15</v>
      </c>
      <c r="F307" s="133">
        <f>'Прил.№5'!G388</f>
        <v>15</v>
      </c>
      <c r="G307" s="133">
        <f>'Прил.№5'!H388</f>
        <v>15</v>
      </c>
    </row>
    <row r="308" spans="1:7" ht="12.75">
      <c r="A308" s="17" t="s">
        <v>738</v>
      </c>
      <c r="B308" s="39"/>
      <c r="C308" s="17"/>
      <c r="D308" s="35" t="s">
        <v>739</v>
      </c>
      <c r="E308" s="133">
        <f>E309</f>
        <v>1150</v>
      </c>
      <c r="F308" s="133">
        <f aca="true" t="shared" si="51" ref="F308:G311">F309</f>
        <v>0</v>
      </c>
      <c r="G308" s="133">
        <f t="shared" si="51"/>
        <v>0</v>
      </c>
    </row>
    <row r="309" spans="1:7" ht="12.75">
      <c r="A309" s="17" t="s">
        <v>740</v>
      </c>
      <c r="B309" s="39"/>
      <c r="C309" s="17"/>
      <c r="D309" s="35" t="s">
        <v>741</v>
      </c>
      <c r="E309" s="133">
        <f>E310</f>
        <v>1150</v>
      </c>
      <c r="F309" s="133">
        <f t="shared" si="51"/>
        <v>0</v>
      </c>
      <c r="G309" s="133">
        <f t="shared" si="51"/>
        <v>0</v>
      </c>
    </row>
    <row r="310" spans="1:7" ht="22.5">
      <c r="A310" s="10" t="s">
        <v>740</v>
      </c>
      <c r="B310" s="41" t="s">
        <v>742</v>
      </c>
      <c r="C310" s="10"/>
      <c r="D310" s="33" t="s">
        <v>752</v>
      </c>
      <c r="E310" s="133">
        <f>E311</f>
        <v>1150</v>
      </c>
      <c r="F310" s="133">
        <f t="shared" si="51"/>
        <v>0</v>
      </c>
      <c r="G310" s="133">
        <f t="shared" si="51"/>
        <v>0</v>
      </c>
    </row>
    <row r="311" spans="1:7" ht="33.75">
      <c r="A311" s="10" t="s">
        <v>740</v>
      </c>
      <c r="B311" s="41" t="s">
        <v>753</v>
      </c>
      <c r="C311" s="10"/>
      <c r="D311" s="45" t="s">
        <v>754</v>
      </c>
      <c r="E311" s="133">
        <f>E312</f>
        <v>1150</v>
      </c>
      <c r="F311" s="133">
        <f t="shared" si="51"/>
        <v>0</v>
      </c>
      <c r="G311" s="133">
        <f t="shared" si="51"/>
        <v>0</v>
      </c>
    </row>
    <row r="312" spans="1:7" ht="22.5">
      <c r="A312" s="10" t="s">
        <v>740</v>
      </c>
      <c r="B312" s="41" t="s">
        <v>755</v>
      </c>
      <c r="C312" s="10"/>
      <c r="D312" s="33" t="s">
        <v>759</v>
      </c>
      <c r="E312" s="133">
        <f>E313+E317+E321</f>
        <v>1150</v>
      </c>
      <c r="F312" s="133">
        <f>F313+F317+F321</f>
        <v>0</v>
      </c>
      <c r="G312" s="133">
        <f>G313+G317+G321</f>
        <v>0</v>
      </c>
    </row>
    <row r="313" spans="1:7" ht="22.5">
      <c r="A313" s="10" t="s">
        <v>740</v>
      </c>
      <c r="B313" s="41" t="s">
        <v>756</v>
      </c>
      <c r="C313" s="10"/>
      <c r="D313" s="33" t="s">
        <v>484</v>
      </c>
      <c r="E313" s="133">
        <f>E314</f>
        <v>800</v>
      </c>
      <c r="F313" s="133">
        <f aca="true" t="shared" si="52" ref="F313:G315">F314</f>
        <v>0</v>
      </c>
      <c r="G313" s="133">
        <f t="shared" si="52"/>
        <v>0</v>
      </c>
    </row>
    <row r="314" spans="1:7" ht="33.75">
      <c r="A314" s="10" t="s">
        <v>740</v>
      </c>
      <c r="B314" s="41" t="s">
        <v>763</v>
      </c>
      <c r="C314" s="10"/>
      <c r="D314" s="33" t="s">
        <v>765</v>
      </c>
      <c r="E314" s="133">
        <f>E315</f>
        <v>800</v>
      </c>
      <c r="F314" s="133">
        <f t="shared" si="52"/>
        <v>0</v>
      </c>
      <c r="G314" s="133">
        <f t="shared" si="52"/>
        <v>0</v>
      </c>
    </row>
    <row r="315" spans="1:7" ht="33.75">
      <c r="A315" s="10" t="s">
        <v>740</v>
      </c>
      <c r="B315" s="41" t="s">
        <v>764</v>
      </c>
      <c r="C315" s="10"/>
      <c r="D315" s="34" t="s">
        <v>716</v>
      </c>
      <c r="E315" s="133">
        <f>E316</f>
        <v>800</v>
      </c>
      <c r="F315" s="133">
        <f t="shared" si="52"/>
        <v>0</v>
      </c>
      <c r="G315" s="133">
        <f t="shared" si="52"/>
        <v>0</v>
      </c>
    </row>
    <row r="316" spans="1:7" ht="22.5">
      <c r="A316" s="10" t="s">
        <v>740</v>
      </c>
      <c r="B316" s="41" t="s">
        <v>764</v>
      </c>
      <c r="C316" s="10" t="s">
        <v>110</v>
      </c>
      <c r="D316" s="34" t="s">
        <v>698</v>
      </c>
      <c r="E316" s="133">
        <f>'Прил.№5'!F178</f>
        <v>800</v>
      </c>
      <c r="F316" s="133">
        <f>'Прил.№5'!G178</f>
        <v>0</v>
      </c>
      <c r="G316" s="133">
        <f>'Прил.№5'!H178</f>
        <v>0</v>
      </c>
    </row>
    <row r="317" spans="1:7" ht="33.75">
      <c r="A317" s="10" t="s">
        <v>740</v>
      </c>
      <c r="B317" s="41" t="s">
        <v>758</v>
      </c>
      <c r="C317" s="10"/>
      <c r="D317" s="34" t="s">
        <v>541</v>
      </c>
      <c r="E317" s="133">
        <f>E318</f>
        <v>250</v>
      </c>
      <c r="F317" s="133">
        <f aca="true" t="shared" si="53" ref="F317:G319">F318</f>
        <v>0</v>
      </c>
      <c r="G317" s="133">
        <f t="shared" si="53"/>
        <v>0</v>
      </c>
    </row>
    <row r="318" spans="1:7" ht="33.75">
      <c r="A318" s="10" t="s">
        <v>740</v>
      </c>
      <c r="B318" s="41" t="s">
        <v>766</v>
      </c>
      <c r="C318" s="10"/>
      <c r="D318" s="33" t="s">
        <v>761</v>
      </c>
      <c r="E318" s="133">
        <f>E319</f>
        <v>250</v>
      </c>
      <c r="F318" s="133">
        <f t="shared" si="53"/>
        <v>0</v>
      </c>
      <c r="G318" s="133">
        <f t="shared" si="53"/>
        <v>0</v>
      </c>
    </row>
    <row r="319" spans="1:7" ht="12.75">
      <c r="A319" s="10" t="s">
        <v>740</v>
      </c>
      <c r="B319" s="41" t="s">
        <v>767</v>
      </c>
      <c r="C319" s="10"/>
      <c r="D319" s="34" t="s">
        <v>768</v>
      </c>
      <c r="E319" s="133">
        <f>E320</f>
        <v>250</v>
      </c>
      <c r="F319" s="133">
        <f t="shared" si="53"/>
        <v>0</v>
      </c>
      <c r="G319" s="133">
        <f t="shared" si="53"/>
        <v>0</v>
      </c>
    </row>
    <row r="320" spans="1:7" ht="22.5">
      <c r="A320" s="10" t="s">
        <v>740</v>
      </c>
      <c r="B320" s="41" t="s">
        <v>767</v>
      </c>
      <c r="C320" s="10" t="s">
        <v>110</v>
      </c>
      <c r="D320" s="34" t="s">
        <v>698</v>
      </c>
      <c r="E320" s="133">
        <f>'Прил.№5'!F182</f>
        <v>250</v>
      </c>
      <c r="F320" s="133">
        <f>'Прил.№5'!G182</f>
        <v>0</v>
      </c>
      <c r="G320" s="133">
        <f>'Прил.№5'!H182</f>
        <v>0</v>
      </c>
    </row>
    <row r="321" spans="1:7" ht="12.75">
      <c r="A321" s="10" t="s">
        <v>740</v>
      </c>
      <c r="B321" s="41" t="s">
        <v>757</v>
      </c>
      <c r="C321" s="10"/>
      <c r="D321" s="33" t="s">
        <v>472</v>
      </c>
      <c r="E321" s="133">
        <f>E322</f>
        <v>100</v>
      </c>
      <c r="F321" s="133">
        <f aca="true" t="shared" si="54" ref="F321:G323">F322</f>
        <v>0</v>
      </c>
      <c r="G321" s="133">
        <f t="shared" si="54"/>
        <v>0</v>
      </c>
    </row>
    <row r="322" spans="1:7" ht="33.75">
      <c r="A322" s="10" t="s">
        <v>740</v>
      </c>
      <c r="B322" s="41" t="s">
        <v>760</v>
      </c>
      <c r="C322" s="10"/>
      <c r="D322" s="33" t="s">
        <v>762</v>
      </c>
      <c r="E322" s="133">
        <f>E323</f>
        <v>100</v>
      </c>
      <c r="F322" s="133">
        <f t="shared" si="54"/>
        <v>0</v>
      </c>
      <c r="G322" s="133">
        <f t="shared" si="54"/>
        <v>0</v>
      </c>
    </row>
    <row r="323" spans="1:7" ht="12.75">
      <c r="A323" s="10" t="s">
        <v>740</v>
      </c>
      <c r="B323" s="41" t="s">
        <v>769</v>
      </c>
      <c r="C323" s="10"/>
      <c r="D323" s="34" t="s">
        <v>768</v>
      </c>
      <c r="E323" s="133">
        <f>E324</f>
        <v>100</v>
      </c>
      <c r="F323" s="133">
        <f t="shared" si="54"/>
        <v>0</v>
      </c>
      <c r="G323" s="133">
        <f t="shared" si="54"/>
        <v>0</v>
      </c>
    </row>
    <row r="324" spans="1:7" ht="22.5">
      <c r="A324" s="10" t="s">
        <v>740</v>
      </c>
      <c r="B324" s="41" t="s">
        <v>769</v>
      </c>
      <c r="C324" s="10" t="s">
        <v>110</v>
      </c>
      <c r="D324" s="34" t="s">
        <v>698</v>
      </c>
      <c r="E324" s="133">
        <f>'Прил.№5'!F186</f>
        <v>100</v>
      </c>
      <c r="F324" s="133">
        <f>'Прил.№5'!G186</f>
        <v>0</v>
      </c>
      <c r="G324" s="133">
        <f>'Прил.№5'!H186</f>
        <v>0</v>
      </c>
    </row>
    <row r="325" spans="1:7" ht="12.75">
      <c r="A325" s="39" t="s">
        <v>6</v>
      </c>
      <c r="B325" s="39"/>
      <c r="C325" s="17"/>
      <c r="D325" s="13" t="s">
        <v>7</v>
      </c>
      <c r="E325" s="131">
        <f>E326+E342+E400+E415+E455+E376</f>
        <v>173140.90000000002</v>
      </c>
      <c r="F325" s="131">
        <f>F326+F342+F400+F415+F455+F376</f>
        <v>165357</v>
      </c>
      <c r="G325" s="131">
        <f>G326+G342+G400+G415+G455+G376</f>
        <v>164957</v>
      </c>
    </row>
    <row r="326" spans="1:7" ht="12.75">
      <c r="A326" s="39" t="s">
        <v>64</v>
      </c>
      <c r="B326" s="39"/>
      <c r="C326" s="17"/>
      <c r="D326" s="19" t="s">
        <v>65</v>
      </c>
      <c r="E326" s="131">
        <f aca="true" t="shared" si="55" ref="E326:G327">E327</f>
        <v>48981.5</v>
      </c>
      <c r="F326" s="131">
        <f t="shared" si="55"/>
        <v>47448</v>
      </c>
      <c r="G326" s="131">
        <f t="shared" si="55"/>
        <v>47348</v>
      </c>
    </row>
    <row r="327" spans="1:7" ht="33.75">
      <c r="A327" s="10" t="s">
        <v>64</v>
      </c>
      <c r="B327" s="41" t="s">
        <v>296</v>
      </c>
      <c r="C327" s="37"/>
      <c r="D327" s="36" t="s">
        <v>53</v>
      </c>
      <c r="E327" s="133">
        <f t="shared" si="55"/>
        <v>48981.5</v>
      </c>
      <c r="F327" s="133">
        <f t="shared" si="55"/>
        <v>47448</v>
      </c>
      <c r="G327" s="133">
        <f t="shared" si="55"/>
        <v>47348</v>
      </c>
    </row>
    <row r="328" spans="1:7" ht="12.75">
      <c r="A328" s="10" t="s">
        <v>64</v>
      </c>
      <c r="B328" s="41" t="s">
        <v>297</v>
      </c>
      <c r="C328" s="37"/>
      <c r="D328" s="48" t="s">
        <v>226</v>
      </c>
      <c r="E328" s="133">
        <f>E329+E338</f>
        <v>48981.5</v>
      </c>
      <c r="F328" s="133">
        <f>F329+F338</f>
        <v>47448</v>
      </c>
      <c r="G328" s="133">
        <f>G329+G338</f>
        <v>47348</v>
      </c>
    </row>
    <row r="329" spans="1:7" ht="22.5">
      <c r="A329" s="10" t="s">
        <v>64</v>
      </c>
      <c r="B329" s="41" t="s">
        <v>298</v>
      </c>
      <c r="C329" s="37"/>
      <c r="D329" s="36" t="s">
        <v>437</v>
      </c>
      <c r="E329" s="133">
        <f>E330</f>
        <v>24016.5</v>
      </c>
      <c r="F329" s="133">
        <f>F330</f>
        <v>22483</v>
      </c>
      <c r="G329" s="133">
        <f>G330</f>
        <v>22383</v>
      </c>
    </row>
    <row r="330" spans="1:7" ht="12.75">
      <c r="A330" s="10" t="s">
        <v>64</v>
      </c>
      <c r="B330" s="41" t="s">
        <v>299</v>
      </c>
      <c r="C330" s="37"/>
      <c r="D330" s="33" t="s">
        <v>472</v>
      </c>
      <c r="E330" s="133">
        <f>E331+E334+E336</f>
        <v>24016.5</v>
      </c>
      <c r="F330" s="133">
        <f>F331+F334+F336</f>
        <v>22483</v>
      </c>
      <c r="G330" s="133">
        <f>G331+G334+G336</f>
        <v>22383</v>
      </c>
    </row>
    <row r="331" spans="1:7" ht="12.75">
      <c r="A331" s="10" t="s">
        <v>64</v>
      </c>
      <c r="B331" s="41" t="s">
        <v>300</v>
      </c>
      <c r="C331" s="37"/>
      <c r="D331" s="36" t="s">
        <v>438</v>
      </c>
      <c r="E331" s="133">
        <f aca="true" t="shared" si="56" ref="E331:G332">E332</f>
        <v>22725.7</v>
      </c>
      <c r="F331" s="133">
        <f t="shared" si="56"/>
        <v>22483</v>
      </c>
      <c r="G331" s="133">
        <f t="shared" si="56"/>
        <v>22383</v>
      </c>
    </row>
    <row r="332" spans="1:7" ht="33.75">
      <c r="A332" s="10" t="s">
        <v>64</v>
      </c>
      <c r="B332" s="41" t="s">
        <v>301</v>
      </c>
      <c r="C332" s="37"/>
      <c r="D332" s="36" t="s">
        <v>323</v>
      </c>
      <c r="E332" s="133">
        <f t="shared" si="56"/>
        <v>22725.7</v>
      </c>
      <c r="F332" s="133">
        <f t="shared" si="56"/>
        <v>22483</v>
      </c>
      <c r="G332" s="133">
        <f t="shared" si="56"/>
        <v>22383</v>
      </c>
    </row>
    <row r="333" spans="1:7" ht="22.5">
      <c r="A333" s="10" t="s">
        <v>64</v>
      </c>
      <c r="B333" s="41" t="s">
        <v>301</v>
      </c>
      <c r="C333" s="37">
        <v>600</v>
      </c>
      <c r="D333" s="34" t="s">
        <v>616</v>
      </c>
      <c r="E333" s="133">
        <f>'Прил.№5'!F564</f>
        <v>22725.7</v>
      </c>
      <c r="F333" s="133">
        <f>'Прил.№5'!G564</f>
        <v>22483</v>
      </c>
      <c r="G333" s="133">
        <f>'Прил.№5'!H564</f>
        <v>22383</v>
      </c>
    </row>
    <row r="334" spans="1:7" ht="12.75">
      <c r="A334" s="10" t="s">
        <v>64</v>
      </c>
      <c r="B334" s="41" t="s">
        <v>302</v>
      </c>
      <c r="C334" s="37"/>
      <c r="D334" s="34" t="s">
        <v>295</v>
      </c>
      <c r="E334" s="133">
        <f>'Прил.№5'!F566</f>
        <v>577.8</v>
      </c>
      <c r="F334" s="133">
        <f>'Прил.№5'!G566</f>
        <v>0</v>
      </c>
      <c r="G334" s="133">
        <f>'Прил.№5'!H566</f>
        <v>0</v>
      </c>
    </row>
    <row r="335" spans="1:7" ht="22.5">
      <c r="A335" s="10" t="s">
        <v>64</v>
      </c>
      <c r="B335" s="41" t="s">
        <v>302</v>
      </c>
      <c r="C335" s="37">
        <v>600</v>
      </c>
      <c r="D335" s="34" t="s">
        <v>616</v>
      </c>
      <c r="E335" s="133">
        <f>E337</f>
        <v>713</v>
      </c>
      <c r="F335" s="133">
        <f>F337</f>
        <v>0</v>
      </c>
      <c r="G335" s="133">
        <f>G337</f>
        <v>0</v>
      </c>
    </row>
    <row r="336" spans="1:7" ht="22.5">
      <c r="A336" s="10" t="s">
        <v>64</v>
      </c>
      <c r="B336" s="41" t="s">
        <v>303</v>
      </c>
      <c r="C336" s="37"/>
      <c r="D336" s="36" t="s">
        <v>67</v>
      </c>
      <c r="E336" s="133">
        <f>E337</f>
        <v>713</v>
      </c>
      <c r="F336" s="133">
        <f>F337</f>
        <v>0</v>
      </c>
      <c r="G336" s="133">
        <f>G337</f>
        <v>0</v>
      </c>
    </row>
    <row r="337" spans="1:7" ht="22.5">
      <c r="A337" s="10" t="s">
        <v>64</v>
      </c>
      <c r="B337" s="41" t="s">
        <v>303</v>
      </c>
      <c r="C337" s="37">
        <v>600</v>
      </c>
      <c r="D337" s="34" t="s">
        <v>616</v>
      </c>
      <c r="E337" s="133">
        <f>'Прил.№5'!F568</f>
        <v>713</v>
      </c>
      <c r="F337" s="133">
        <f>'Прил.№5'!G568</f>
        <v>0</v>
      </c>
      <c r="G337" s="133">
        <f>'Прил.№5'!H568</f>
        <v>0</v>
      </c>
    </row>
    <row r="338" spans="1:7" s="9" customFormat="1" ht="22.5">
      <c r="A338" s="10" t="s">
        <v>64</v>
      </c>
      <c r="B338" s="41" t="s">
        <v>162</v>
      </c>
      <c r="C338" s="37"/>
      <c r="D338" s="36" t="s">
        <v>222</v>
      </c>
      <c r="E338" s="133">
        <f>E339</f>
        <v>24965</v>
      </c>
      <c r="F338" s="133">
        <f aca="true" t="shared" si="57" ref="F338:G340">F339</f>
        <v>24965</v>
      </c>
      <c r="G338" s="133">
        <f t="shared" si="57"/>
        <v>24965</v>
      </c>
    </row>
    <row r="339" spans="1:7" s="9" customFormat="1" ht="45">
      <c r="A339" s="10" t="s">
        <v>64</v>
      </c>
      <c r="B339" s="41" t="s">
        <v>163</v>
      </c>
      <c r="C339" s="37"/>
      <c r="D339" s="36" t="s">
        <v>164</v>
      </c>
      <c r="E339" s="133">
        <f>E340</f>
        <v>24965</v>
      </c>
      <c r="F339" s="133">
        <f t="shared" si="57"/>
        <v>24965</v>
      </c>
      <c r="G339" s="133">
        <f t="shared" si="57"/>
        <v>24965</v>
      </c>
    </row>
    <row r="340" spans="1:7" s="9" customFormat="1" ht="33.75">
      <c r="A340" s="10" t="s">
        <v>64</v>
      </c>
      <c r="B340" s="41" t="s">
        <v>165</v>
      </c>
      <c r="C340" s="37"/>
      <c r="D340" s="130" t="s">
        <v>588</v>
      </c>
      <c r="E340" s="133">
        <f>E341</f>
        <v>24965</v>
      </c>
      <c r="F340" s="133">
        <f t="shared" si="57"/>
        <v>24965</v>
      </c>
      <c r="G340" s="133">
        <f t="shared" si="57"/>
        <v>24965</v>
      </c>
    </row>
    <row r="341" spans="1:7" s="9" customFormat="1" ht="22.5">
      <c r="A341" s="10" t="s">
        <v>64</v>
      </c>
      <c r="B341" s="41" t="s">
        <v>165</v>
      </c>
      <c r="C341" s="37">
        <v>600</v>
      </c>
      <c r="D341" s="34" t="s">
        <v>593</v>
      </c>
      <c r="E341" s="133">
        <f>'Прил.№5'!F572</f>
        <v>24965</v>
      </c>
      <c r="F341" s="133">
        <f>'Прил.№5'!G572</f>
        <v>24965</v>
      </c>
      <c r="G341" s="133">
        <f>'Прил.№5'!H572</f>
        <v>24965</v>
      </c>
    </row>
    <row r="342" spans="1:7" ht="12.75">
      <c r="A342" s="39" t="s">
        <v>59</v>
      </c>
      <c r="B342" s="39"/>
      <c r="C342" s="17"/>
      <c r="D342" s="19" t="s">
        <v>60</v>
      </c>
      <c r="E342" s="131">
        <f aca="true" t="shared" si="58" ref="E342:G343">E343</f>
        <v>107426.20000000001</v>
      </c>
      <c r="F342" s="131">
        <f t="shared" si="58"/>
        <v>102911</v>
      </c>
      <c r="G342" s="131">
        <f t="shared" si="58"/>
        <v>102811</v>
      </c>
    </row>
    <row r="343" spans="1:7" ht="33.75">
      <c r="A343" s="10" t="s">
        <v>59</v>
      </c>
      <c r="B343" s="41" t="s">
        <v>296</v>
      </c>
      <c r="C343" s="37"/>
      <c r="D343" s="36" t="s">
        <v>53</v>
      </c>
      <c r="E343" s="133">
        <f t="shared" si="58"/>
        <v>107426.20000000001</v>
      </c>
      <c r="F343" s="133">
        <f t="shared" si="58"/>
        <v>102911</v>
      </c>
      <c r="G343" s="133">
        <f t="shared" si="58"/>
        <v>102811</v>
      </c>
    </row>
    <row r="344" spans="1:7" ht="22.5">
      <c r="A344" s="10" t="s">
        <v>59</v>
      </c>
      <c r="B344" s="118">
        <v>1220000000</v>
      </c>
      <c r="C344" s="38"/>
      <c r="D344" s="48" t="s">
        <v>178</v>
      </c>
      <c r="E344" s="133">
        <f>E345+E366</f>
        <v>107426.20000000001</v>
      </c>
      <c r="F344" s="133">
        <f>F345+F366</f>
        <v>102911</v>
      </c>
      <c r="G344" s="133">
        <f>G345+G366</f>
        <v>102811</v>
      </c>
    </row>
    <row r="345" spans="1:7" ht="22.5">
      <c r="A345" s="10" t="s">
        <v>59</v>
      </c>
      <c r="B345" s="118">
        <v>1220100000</v>
      </c>
      <c r="C345" s="38"/>
      <c r="D345" s="36" t="s">
        <v>178</v>
      </c>
      <c r="E345" s="133">
        <f>E346</f>
        <v>28488.6</v>
      </c>
      <c r="F345" s="133">
        <f>F346</f>
        <v>26480</v>
      </c>
      <c r="G345" s="133">
        <f>G346</f>
        <v>26380</v>
      </c>
    </row>
    <row r="346" spans="1:7" ht="12.75">
      <c r="A346" s="10" t="s">
        <v>59</v>
      </c>
      <c r="B346" s="118">
        <v>1220120000</v>
      </c>
      <c r="C346" s="38"/>
      <c r="D346" s="33" t="s">
        <v>472</v>
      </c>
      <c r="E346" s="133">
        <f>E347+E360+E363+E350</f>
        <v>28488.6</v>
      </c>
      <c r="F346" s="133">
        <f>F347+F360+F363+F350</f>
        <v>26480</v>
      </c>
      <c r="G346" s="133">
        <f>G347+G360+G363+G350</f>
        <v>26380</v>
      </c>
    </row>
    <row r="347" spans="1:7" ht="12.75">
      <c r="A347" s="10" t="s">
        <v>59</v>
      </c>
      <c r="B347" s="118">
        <v>1220120020</v>
      </c>
      <c r="C347" s="38"/>
      <c r="D347" s="36" t="s">
        <v>438</v>
      </c>
      <c r="E347" s="133">
        <f aca="true" t="shared" si="59" ref="E347:G348">E348</f>
        <v>19553.8</v>
      </c>
      <c r="F347" s="133">
        <f t="shared" si="59"/>
        <v>19403</v>
      </c>
      <c r="G347" s="133">
        <f t="shared" si="59"/>
        <v>19303</v>
      </c>
    </row>
    <row r="348" spans="1:7" ht="33.75">
      <c r="A348" s="10" t="s">
        <v>59</v>
      </c>
      <c r="B348" s="118" t="s">
        <v>184</v>
      </c>
      <c r="C348" s="38"/>
      <c r="D348" s="36" t="s">
        <v>185</v>
      </c>
      <c r="E348" s="133">
        <f t="shared" si="59"/>
        <v>19553.8</v>
      </c>
      <c r="F348" s="133">
        <f t="shared" si="59"/>
        <v>19403</v>
      </c>
      <c r="G348" s="133">
        <f t="shared" si="59"/>
        <v>19303</v>
      </c>
    </row>
    <row r="349" spans="1:7" ht="22.5">
      <c r="A349" s="10" t="s">
        <v>59</v>
      </c>
      <c r="B349" s="118" t="s">
        <v>184</v>
      </c>
      <c r="C349" s="37">
        <v>600</v>
      </c>
      <c r="D349" s="34" t="s">
        <v>593</v>
      </c>
      <c r="E349" s="133">
        <f>'Прил.№5'!F580</f>
        <v>19553.8</v>
      </c>
      <c r="F349" s="133">
        <f>'Прил.№5'!G580</f>
        <v>19403</v>
      </c>
      <c r="G349" s="133">
        <f>'Прил.№5'!H580</f>
        <v>19303</v>
      </c>
    </row>
    <row r="350" spans="1:7" ht="33.75">
      <c r="A350" s="10" t="s">
        <v>59</v>
      </c>
      <c r="B350" s="118" t="s">
        <v>406</v>
      </c>
      <c r="C350" s="37"/>
      <c r="D350" s="34" t="s">
        <v>541</v>
      </c>
      <c r="E350" s="133">
        <f>E351+E354+E357</f>
        <v>7255.05</v>
      </c>
      <c r="F350" s="133">
        <f>F351+F354+F357</f>
        <v>7077</v>
      </c>
      <c r="G350" s="133">
        <f>G351+G354+G357</f>
        <v>7077</v>
      </c>
    </row>
    <row r="351" spans="1:7" s="9" customFormat="1" ht="22.5">
      <c r="A351" s="10" t="s">
        <v>59</v>
      </c>
      <c r="B351" s="118" t="s">
        <v>505</v>
      </c>
      <c r="C351" s="37"/>
      <c r="D351" s="36" t="s">
        <v>346</v>
      </c>
      <c r="E351" s="133">
        <f aca="true" t="shared" si="60" ref="E351:G352">E352</f>
        <v>1473</v>
      </c>
      <c r="F351" s="133">
        <f t="shared" si="60"/>
        <v>1473</v>
      </c>
      <c r="G351" s="133">
        <f t="shared" si="60"/>
        <v>1473</v>
      </c>
    </row>
    <row r="352" spans="1:7" s="9" customFormat="1" ht="33.75">
      <c r="A352" s="10" t="s">
        <v>59</v>
      </c>
      <c r="B352" s="118" t="s">
        <v>506</v>
      </c>
      <c r="C352" s="37"/>
      <c r="D352" s="36" t="s">
        <v>185</v>
      </c>
      <c r="E352" s="133">
        <f t="shared" si="60"/>
        <v>1473</v>
      </c>
      <c r="F352" s="133">
        <f t="shared" si="60"/>
        <v>1473</v>
      </c>
      <c r="G352" s="133">
        <f t="shared" si="60"/>
        <v>1473</v>
      </c>
    </row>
    <row r="353" spans="1:7" s="9" customFormat="1" ht="22.5">
      <c r="A353" s="10" t="s">
        <v>59</v>
      </c>
      <c r="B353" s="118" t="s">
        <v>506</v>
      </c>
      <c r="C353" s="37">
        <v>600</v>
      </c>
      <c r="D353" s="34" t="s">
        <v>593</v>
      </c>
      <c r="E353" s="133">
        <f>'Прил.№5'!F584</f>
        <v>1473</v>
      </c>
      <c r="F353" s="133">
        <f>'Прил.№5'!G584</f>
        <v>1473</v>
      </c>
      <c r="G353" s="133">
        <f>'Прил.№5'!H584</f>
        <v>1473</v>
      </c>
    </row>
    <row r="354" spans="1:7" s="9" customFormat="1" ht="22.5">
      <c r="A354" s="10" t="s">
        <v>59</v>
      </c>
      <c r="B354" s="118" t="s">
        <v>507</v>
      </c>
      <c r="C354" s="37"/>
      <c r="D354" s="34" t="s">
        <v>345</v>
      </c>
      <c r="E354" s="133">
        <f aca="true" t="shared" si="61" ref="E354:G355">E355</f>
        <v>5588.55</v>
      </c>
      <c r="F354" s="133">
        <f t="shared" si="61"/>
        <v>5604</v>
      </c>
      <c r="G354" s="133">
        <f t="shared" si="61"/>
        <v>5604</v>
      </c>
    </row>
    <row r="355" spans="1:7" s="9" customFormat="1" ht="33.75">
      <c r="A355" s="10" t="s">
        <v>59</v>
      </c>
      <c r="B355" s="118" t="s">
        <v>508</v>
      </c>
      <c r="C355" s="37"/>
      <c r="D355" s="36" t="s">
        <v>185</v>
      </c>
      <c r="E355" s="133">
        <f t="shared" si="61"/>
        <v>5588.55</v>
      </c>
      <c r="F355" s="133">
        <f t="shared" si="61"/>
        <v>5604</v>
      </c>
      <c r="G355" s="133">
        <f t="shared" si="61"/>
        <v>5604</v>
      </c>
    </row>
    <row r="356" spans="1:7" s="9" customFormat="1" ht="22.5">
      <c r="A356" s="10" t="s">
        <v>59</v>
      </c>
      <c r="B356" s="118" t="s">
        <v>508</v>
      </c>
      <c r="C356" s="37">
        <v>600</v>
      </c>
      <c r="D356" s="34" t="s">
        <v>593</v>
      </c>
      <c r="E356" s="133">
        <f>'Прил.№5'!F587</f>
        <v>5588.55</v>
      </c>
      <c r="F356" s="133">
        <f>'Прил.№5'!G587</f>
        <v>5604</v>
      </c>
      <c r="G356" s="133">
        <f>'Прил.№5'!H587</f>
        <v>5604</v>
      </c>
    </row>
    <row r="357" spans="1:7" s="9" customFormat="1" ht="45">
      <c r="A357" s="10" t="s">
        <v>59</v>
      </c>
      <c r="B357" s="118" t="s">
        <v>778</v>
      </c>
      <c r="C357" s="37"/>
      <c r="D357" s="34" t="s">
        <v>780</v>
      </c>
      <c r="E357" s="133">
        <f aca="true" t="shared" si="62" ref="E357:G358">E358</f>
        <v>193.5</v>
      </c>
      <c r="F357" s="133">
        <f t="shared" si="62"/>
        <v>0</v>
      </c>
      <c r="G357" s="133">
        <f t="shared" si="62"/>
        <v>0</v>
      </c>
    </row>
    <row r="358" spans="1:7" s="9" customFormat="1" ht="12.75">
      <c r="A358" s="10" t="s">
        <v>59</v>
      </c>
      <c r="B358" s="118" t="s">
        <v>779</v>
      </c>
      <c r="C358" s="37"/>
      <c r="D358" s="34" t="s">
        <v>295</v>
      </c>
      <c r="E358" s="133">
        <f t="shared" si="62"/>
        <v>193.5</v>
      </c>
      <c r="F358" s="133">
        <f t="shared" si="62"/>
        <v>0</v>
      </c>
      <c r="G358" s="133">
        <f t="shared" si="62"/>
        <v>0</v>
      </c>
    </row>
    <row r="359" spans="1:7" s="9" customFormat="1" ht="22.5">
      <c r="A359" s="10" t="s">
        <v>59</v>
      </c>
      <c r="B359" s="118" t="s">
        <v>779</v>
      </c>
      <c r="C359" s="37">
        <v>600</v>
      </c>
      <c r="D359" s="34" t="s">
        <v>593</v>
      </c>
      <c r="E359" s="133">
        <f>'Прил.№5'!F590</f>
        <v>193.5</v>
      </c>
      <c r="F359" s="133">
        <v>0</v>
      </c>
      <c r="G359" s="133">
        <v>0</v>
      </c>
    </row>
    <row r="360" spans="1:7" ht="12.75">
      <c r="A360" s="10" t="s">
        <v>59</v>
      </c>
      <c r="B360" s="118">
        <v>1220120030</v>
      </c>
      <c r="C360" s="37"/>
      <c r="D360" s="36" t="s">
        <v>435</v>
      </c>
      <c r="E360" s="133">
        <f aca="true" t="shared" si="63" ref="E360:G361">E361</f>
        <v>771.45</v>
      </c>
      <c r="F360" s="133">
        <f t="shared" si="63"/>
        <v>0</v>
      </c>
      <c r="G360" s="133">
        <f t="shared" si="63"/>
        <v>0</v>
      </c>
    </row>
    <row r="361" spans="1:7" ht="12.75">
      <c r="A361" s="10" t="s">
        <v>59</v>
      </c>
      <c r="B361" s="118" t="s">
        <v>186</v>
      </c>
      <c r="C361" s="37"/>
      <c r="D361" s="34" t="s">
        <v>295</v>
      </c>
      <c r="E361" s="133">
        <f t="shared" si="63"/>
        <v>771.45</v>
      </c>
      <c r="F361" s="133">
        <f t="shared" si="63"/>
        <v>0</v>
      </c>
      <c r="G361" s="133">
        <f t="shared" si="63"/>
        <v>0</v>
      </c>
    </row>
    <row r="362" spans="1:7" ht="22.5">
      <c r="A362" s="10" t="s">
        <v>59</v>
      </c>
      <c r="B362" s="118" t="s">
        <v>186</v>
      </c>
      <c r="C362" s="37">
        <v>600</v>
      </c>
      <c r="D362" s="34" t="s">
        <v>593</v>
      </c>
      <c r="E362" s="133">
        <f>'Прил.№5'!F593</f>
        <v>771.45</v>
      </c>
      <c r="F362" s="133">
        <f>'Прил.№5'!G593</f>
        <v>0</v>
      </c>
      <c r="G362" s="133">
        <f>'Прил.№5'!H593</f>
        <v>0</v>
      </c>
    </row>
    <row r="363" spans="1:7" ht="22.5">
      <c r="A363" s="10" t="s">
        <v>59</v>
      </c>
      <c r="B363" s="118">
        <v>1220120830</v>
      </c>
      <c r="C363" s="37"/>
      <c r="D363" s="36" t="s">
        <v>67</v>
      </c>
      <c r="E363" s="133">
        <f aca="true" t="shared" si="64" ref="E363:G364">E364</f>
        <v>908.3</v>
      </c>
      <c r="F363" s="133">
        <f t="shared" si="64"/>
        <v>0</v>
      </c>
      <c r="G363" s="133">
        <f t="shared" si="64"/>
        <v>0</v>
      </c>
    </row>
    <row r="364" spans="1:7" ht="12.75">
      <c r="A364" s="10" t="s">
        <v>59</v>
      </c>
      <c r="B364" s="118" t="s">
        <v>187</v>
      </c>
      <c r="C364" s="37"/>
      <c r="D364" s="34" t="s">
        <v>295</v>
      </c>
      <c r="E364" s="133">
        <f t="shared" si="64"/>
        <v>908.3</v>
      </c>
      <c r="F364" s="133">
        <f t="shared" si="64"/>
        <v>0</v>
      </c>
      <c r="G364" s="133">
        <f t="shared" si="64"/>
        <v>0</v>
      </c>
    </row>
    <row r="365" spans="1:7" ht="22.5">
      <c r="A365" s="10" t="s">
        <v>59</v>
      </c>
      <c r="B365" s="118" t="s">
        <v>187</v>
      </c>
      <c r="C365" s="37">
        <v>600</v>
      </c>
      <c r="D365" s="34" t="s">
        <v>593</v>
      </c>
      <c r="E365" s="133">
        <f>'Прил.№5'!F596</f>
        <v>908.3</v>
      </c>
      <c r="F365" s="133">
        <f>'Прил.№5'!G596</f>
        <v>0</v>
      </c>
      <c r="G365" s="133">
        <f>'Прил.№5'!H596</f>
        <v>0</v>
      </c>
    </row>
    <row r="366" spans="1:7" s="9" customFormat="1" ht="22.5">
      <c r="A366" s="10" t="s">
        <v>59</v>
      </c>
      <c r="B366" s="118">
        <v>1220110000</v>
      </c>
      <c r="C366" s="38"/>
      <c r="D366" s="36" t="s">
        <v>222</v>
      </c>
      <c r="E366" s="133">
        <f>E373+E367+E370</f>
        <v>78937.6</v>
      </c>
      <c r="F366" s="133">
        <f>F373+F367+F370</f>
        <v>76431</v>
      </c>
      <c r="G366" s="133">
        <f>G373+G367+G370</f>
        <v>76431</v>
      </c>
    </row>
    <row r="367" spans="1:7" s="9" customFormat="1" ht="33.75">
      <c r="A367" s="10" t="s">
        <v>59</v>
      </c>
      <c r="B367" s="118">
        <v>1220110230</v>
      </c>
      <c r="C367" s="38"/>
      <c r="D367" s="36" t="s">
        <v>724</v>
      </c>
      <c r="E367" s="133">
        <f aca="true" t="shared" si="65" ref="E367:G368">E368</f>
        <v>1298.3</v>
      </c>
      <c r="F367" s="133">
        <f t="shared" si="65"/>
        <v>0</v>
      </c>
      <c r="G367" s="133">
        <f t="shared" si="65"/>
        <v>0</v>
      </c>
    </row>
    <row r="368" spans="1:7" s="9" customFormat="1" ht="33.75">
      <c r="A368" s="10" t="s">
        <v>59</v>
      </c>
      <c r="B368" s="118" t="s">
        <v>725</v>
      </c>
      <c r="C368" s="38"/>
      <c r="D368" s="34" t="s">
        <v>716</v>
      </c>
      <c r="E368" s="133">
        <f t="shared" si="65"/>
        <v>1298.3</v>
      </c>
      <c r="F368" s="133">
        <f t="shared" si="65"/>
        <v>0</v>
      </c>
      <c r="G368" s="133">
        <f t="shared" si="65"/>
        <v>0</v>
      </c>
    </row>
    <row r="369" spans="1:7" s="9" customFormat="1" ht="22.5">
      <c r="A369" s="10" t="s">
        <v>59</v>
      </c>
      <c r="B369" s="118" t="s">
        <v>725</v>
      </c>
      <c r="C369" s="38">
        <v>600</v>
      </c>
      <c r="D369" s="34" t="s">
        <v>593</v>
      </c>
      <c r="E369" s="133">
        <f>'Прил.№5'!F600</f>
        <v>1298.3</v>
      </c>
      <c r="F369" s="133">
        <f>'Прил.№5'!G600</f>
        <v>0</v>
      </c>
      <c r="G369" s="133">
        <f>'Прил.№5'!H600</f>
        <v>0</v>
      </c>
    </row>
    <row r="370" spans="1:7" s="9" customFormat="1" ht="33.75">
      <c r="A370" s="10" t="s">
        <v>59</v>
      </c>
      <c r="B370" s="118">
        <v>1220110250</v>
      </c>
      <c r="C370" s="38"/>
      <c r="D370" s="36" t="s">
        <v>727</v>
      </c>
      <c r="E370" s="133">
        <f aca="true" t="shared" si="66" ref="E370:G371">E371</f>
        <v>1208.3</v>
      </c>
      <c r="F370" s="133">
        <f t="shared" si="66"/>
        <v>0</v>
      </c>
      <c r="G370" s="133">
        <f t="shared" si="66"/>
        <v>0</v>
      </c>
    </row>
    <row r="371" spans="1:7" s="9" customFormat="1" ht="33.75">
      <c r="A371" s="10" t="s">
        <v>59</v>
      </c>
      <c r="B371" s="118" t="s">
        <v>726</v>
      </c>
      <c r="C371" s="38"/>
      <c r="D371" s="34" t="s">
        <v>716</v>
      </c>
      <c r="E371" s="133">
        <f t="shared" si="66"/>
        <v>1208.3</v>
      </c>
      <c r="F371" s="133">
        <f t="shared" si="66"/>
        <v>0</v>
      </c>
      <c r="G371" s="133">
        <f t="shared" si="66"/>
        <v>0</v>
      </c>
    </row>
    <row r="372" spans="1:7" s="9" customFormat="1" ht="22.5">
      <c r="A372" s="10" t="s">
        <v>59</v>
      </c>
      <c r="B372" s="118" t="s">
        <v>726</v>
      </c>
      <c r="C372" s="38">
        <v>600</v>
      </c>
      <c r="D372" s="34" t="s">
        <v>593</v>
      </c>
      <c r="E372" s="133">
        <f>'Прил.№5'!F603</f>
        <v>1208.3</v>
      </c>
      <c r="F372" s="133">
        <f>'Прил.№5'!G603</f>
        <v>0</v>
      </c>
      <c r="G372" s="133">
        <f>'Прил.№5'!H603</f>
        <v>0</v>
      </c>
    </row>
    <row r="373" spans="1:7" s="9" customFormat="1" ht="67.5">
      <c r="A373" s="10" t="s">
        <v>59</v>
      </c>
      <c r="B373" s="118">
        <v>1220110750</v>
      </c>
      <c r="C373" s="38"/>
      <c r="D373" s="148" t="s">
        <v>166</v>
      </c>
      <c r="E373" s="133">
        <f aca="true" t="shared" si="67" ref="E373:G374">E374</f>
        <v>76431</v>
      </c>
      <c r="F373" s="133">
        <f t="shared" si="67"/>
        <v>76431</v>
      </c>
      <c r="G373" s="133">
        <f t="shared" si="67"/>
        <v>76431</v>
      </c>
    </row>
    <row r="374" spans="1:7" s="9" customFormat="1" ht="33.75">
      <c r="A374" s="10" t="s">
        <v>59</v>
      </c>
      <c r="B374" s="118" t="s">
        <v>167</v>
      </c>
      <c r="C374" s="38"/>
      <c r="D374" s="149" t="s">
        <v>588</v>
      </c>
      <c r="E374" s="133">
        <f t="shared" si="67"/>
        <v>76431</v>
      </c>
      <c r="F374" s="133">
        <f t="shared" si="67"/>
        <v>76431</v>
      </c>
      <c r="G374" s="133">
        <f t="shared" si="67"/>
        <v>76431</v>
      </c>
    </row>
    <row r="375" spans="1:7" s="9" customFormat="1" ht="22.5">
      <c r="A375" s="10" t="s">
        <v>59</v>
      </c>
      <c r="B375" s="118" t="s">
        <v>167</v>
      </c>
      <c r="C375" s="38">
        <v>600</v>
      </c>
      <c r="D375" s="34" t="s">
        <v>616</v>
      </c>
      <c r="E375" s="133">
        <f>'Прил.№5'!F606</f>
        <v>76431</v>
      </c>
      <c r="F375" s="133">
        <f>'Прил.№5'!G606</f>
        <v>76431</v>
      </c>
      <c r="G375" s="133">
        <f>'Прил.№5'!H606</f>
        <v>76431</v>
      </c>
    </row>
    <row r="376" spans="1:7" s="9" customFormat="1" ht="12.75">
      <c r="A376" s="17" t="s">
        <v>686</v>
      </c>
      <c r="B376" s="40"/>
      <c r="C376" s="154"/>
      <c r="D376" s="35" t="s">
        <v>687</v>
      </c>
      <c r="E376" s="131">
        <f>E387+E377</f>
        <v>7450</v>
      </c>
      <c r="F376" s="131">
        <f>F387+F377</f>
        <v>7000</v>
      </c>
      <c r="G376" s="131">
        <f>G387+G377</f>
        <v>6800</v>
      </c>
    </row>
    <row r="377" spans="1:7" s="9" customFormat="1" ht="22.5">
      <c r="A377" s="10" t="s">
        <v>686</v>
      </c>
      <c r="B377" s="41" t="s">
        <v>317</v>
      </c>
      <c r="C377" s="10"/>
      <c r="D377" s="34" t="s">
        <v>52</v>
      </c>
      <c r="E377" s="131">
        <f>E378</f>
        <v>2750</v>
      </c>
      <c r="F377" s="131">
        <f aca="true" t="shared" si="68" ref="F377:G379">F378</f>
        <v>2600</v>
      </c>
      <c r="G377" s="131">
        <f t="shared" si="68"/>
        <v>2500</v>
      </c>
    </row>
    <row r="378" spans="1:7" s="9" customFormat="1" ht="12.75">
      <c r="A378" s="10" t="s">
        <v>686</v>
      </c>
      <c r="B378" s="41" t="s">
        <v>318</v>
      </c>
      <c r="C378" s="10"/>
      <c r="D378" s="34" t="s">
        <v>621</v>
      </c>
      <c r="E378" s="131">
        <f>E379</f>
        <v>2750</v>
      </c>
      <c r="F378" s="131">
        <f t="shared" si="68"/>
        <v>2600</v>
      </c>
      <c r="G378" s="131">
        <f t="shared" si="68"/>
        <v>2500</v>
      </c>
    </row>
    <row r="379" spans="1:7" s="9" customFormat="1" ht="12.75">
      <c r="A379" s="10" t="s">
        <v>686</v>
      </c>
      <c r="B379" s="41" t="s">
        <v>319</v>
      </c>
      <c r="C379" s="10"/>
      <c r="D379" s="34" t="s">
        <v>621</v>
      </c>
      <c r="E379" s="131">
        <f>E380</f>
        <v>2750</v>
      </c>
      <c r="F379" s="131">
        <f t="shared" si="68"/>
        <v>2600</v>
      </c>
      <c r="G379" s="131">
        <f t="shared" si="68"/>
        <v>2500</v>
      </c>
    </row>
    <row r="380" spans="1:7" s="9" customFormat="1" ht="12.75">
      <c r="A380" s="10" t="s">
        <v>686</v>
      </c>
      <c r="B380" s="41" t="s">
        <v>320</v>
      </c>
      <c r="C380" s="10"/>
      <c r="D380" s="33" t="s">
        <v>472</v>
      </c>
      <c r="E380" s="131">
        <f>E381+E384</f>
        <v>2750</v>
      </c>
      <c r="F380" s="131">
        <f>F381+F384</f>
        <v>2600</v>
      </c>
      <c r="G380" s="131">
        <f>G381+G384</f>
        <v>2500</v>
      </c>
    </row>
    <row r="381" spans="1:7" s="9" customFormat="1" ht="22.5">
      <c r="A381" s="10" t="s">
        <v>686</v>
      </c>
      <c r="B381" s="41" t="s">
        <v>321</v>
      </c>
      <c r="C381" s="10"/>
      <c r="D381" s="34" t="s">
        <v>613</v>
      </c>
      <c r="E381" s="131">
        <f aca="true" t="shared" si="69" ref="E381:G382">E382</f>
        <v>2700</v>
      </c>
      <c r="F381" s="131">
        <f t="shared" si="69"/>
        <v>2600</v>
      </c>
      <c r="G381" s="131">
        <f t="shared" si="69"/>
        <v>2500</v>
      </c>
    </row>
    <row r="382" spans="1:7" s="9" customFormat="1" ht="33.75">
      <c r="A382" s="10" t="s">
        <v>686</v>
      </c>
      <c r="B382" s="41" t="s">
        <v>322</v>
      </c>
      <c r="C382" s="10"/>
      <c r="D382" s="34" t="s">
        <v>323</v>
      </c>
      <c r="E382" s="131">
        <f t="shared" si="69"/>
        <v>2700</v>
      </c>
      <c r="F382" s="131">
        <f t="shared" si="69"/>
        <v>2600</v>
      </c>
      <c r="G382" s="131">
        <f t="shared" si="69"/>
        <v>2500</v>
      </c>
    </row>
    <row r="383" spans="1:7" s="9" customFormat="1" ht="22.5">
      <c r="A383" s="10" t="s">
        <v>686</v>
      </c>
      <c r="B383" s="41" t="s">
        <v>322</v>
      </c>
      <c r="C383" s="10" t="s">
        <v>176</v>
      </c>
      <c r="D383" s="34" t="s">
        <v>593</v>
      </c>
      <c r="E383" s="131">
        <f>'Прил.№5'!F397</f>
        <v>2700</v>
      </c>
      <c r="F383" s="131">
        <f>'Прил.№5'!G397</f>
        <v>2600</v>
      </c>
      <c r="G383" s="131">
        <f>'Прил.№5'!H397</f>
        <v>2500</v>
      </c>
    </row>
    <row r="384" spans="1:7" s="9" customFormat="1" ht="22.5">
      <c r="A384" s="10" t="s">
        <v>686</v>
      </c>
      <c r="B384" s="41" t="s">
        <v>450</v>
      </c>
      <c r="C384" s="10"/>
      <c r="D384" s="36" t="s">
        <v>67</v>
      </c>
      <c r="E384" s="131">
        <f aca="true" t="shared" si="70" ref="E384:G385">E385</f>
        <v>50</v>
      </c>
      <c r="F384" s="131">
        <f t="shared" si="70"/>
        <v>0</v>
      </c>
      <c r="G384" s="131">
        <f t="shared" si="70"/>
        <v>0</v>
      </c>
    </row>
    <row r="385" spans="1:7" s="9" customFormat="1" ht="12.75">
      <c r="A385" s="10" t="s">
        <v>686</v>
      </c>
      <c r="B385" s="41" t="s">
        <v>451</v>
      </c>
      <c r="C385" s="10"/>
      <c r="D385" s="34" t="s">
        <v>295</v>
      </c>
      <c r="E385" s="131">
        <f t="shared" si="70"/>
        <v>50</v>
      </c>
      <c r="F385" s="131">
        <f t="shared" si="70"/>
        <v>0</v>
      </c>
      <c r="G385" s="131">
        <f t="shared" si="70"/>
        <v>0</v>
      </c>
    </row>
    <row r="386" spans="1:7" s="9" customFormat="1" ht="22.5">
      <c r="A386" s="10" t="s">
        <v>686</v>
      </c>
      <c r="B386" s="41" t="s">
        <v>451</v>
      </c>
      <c r="C386" s="10" t="s">
        <v>176</v>
      </c>
      <c r="D386" s="34" t="s">
        <v>593</v>
      </c>
      <c r="E386" s="131">
        <f>'Прил.№5'!F400</f>
        <v>50</v>
      </c>
      <c r="F386" s="131">
        <f>'Прил.№5'!G400</f>
        <v>0</v>
      </c>
      <c r="G386" s="131">
        <f>'Прил.№5'!H400</f>
        <v>0</v>
      </c>
    </row>
    <row r="387" spans="1:7" s="9" customFormat="1" ht="33.75">
      <c r="A387" s="10" t="s">
        <v>686</v>
      </c>
      <c r="B387" s="41" t="s">
        <v>296</v>
      </c>
      <c r="C387" s="37"/>
      <c r="D387" s="36" t="s">
        <v>53</v>
      </c>
      <c r="E387" s="133">
        <f>E388</f>
        <v>4700</v>
      </c>
      <c r="F387" s="133">
        <f>F388</f>
        <v>4400</v>
      </c>
      <c r="G387" s="133">
        <f>G388</f>
        <v>4300</v>
      </c>
    </row>
    <row r="388" spans="1:7" ht="22.5">
      <c r="A388" s="10" t="s">
        <v>686</v>
      </c>
      <c r="B388" s="118">
        <v>1230000000</v>
      </c>
      <c r="C388" s="38"/>
      <c r="D388" s="45" t="s">
        <v>227</v>
      </c>
      <c r="E388" s="133">
        <f aca="true" t="shared" si="71" ref="E388:G389">E389</f>
        <v>4700</v>
      </c>
      <c r="F388" s="133">
        <f t="shared" si="71"/>
        <v>4400</v>
      </c>
      <c r="G388" s="133">
        <f t="shared" si="71"/>
        <v>4300</v>
      </c>
    </row>
    <row r="389" spans="1:7" ht="22.5">
      <c r="A389" s="10" t="s">
        <v>686</v>
      </c>
      <c r="B389" s="118">
        <v>1230100000</v>
      </c>
      <c r="C389" s="38"/>
      <c r="D389" s="33" t="s">
        <v>444</v>
      </c>
      <c r="E389" s="133">
        <f t="shared" si="71"/>
        <v>4700</v>
      </c>
      <c r="F389" s="133">
        <f t="shared" si="71"/>
        <v>4400</v>
      </c>
      <c r="G389" s="133">
        <f t="shared" si="71"/>
        <v>4300</v>
      </c>
    </row>
    <row r="390" spans="1:7" ht="12.75">
      <c r="A390" s="10" t="s">
        <v>686</v>
      </c>
      <c r="B390" s="118">
        <v>1230120000</v>
      </c>
      <c r="C390" s="38"/>
      <c r="D390" s="33" t="s">
        <v>472</v>
      </c>
      <c r="E390" s="133">
        <f>E391+E394+E397</f>
        <v>4700</v>
      </c>
      <c r="F390" s="133">
        <f>F391+F394+F397</f>
        <v>4400</v>
      </c>
      <c r="G390" s="133">
        <f>G391+G394+G397</f>
        <v>4300</v>
      </c>
    </row>
    <row r="391" spans="1:7" ht="12.75">
      <c r="A391" s="10" t="s">
        <v>686</v>
      </c>
      <c r="B391" s="118">
        <v>1230120020</v>
      </c>
      <c r="C391" s="38"/>
      <c r="D391" s="33" t="s">
        <v>438</v>
      </c>
      <c r="E391" s="133">
        <f aca="true" t="shared" si="72" ref="E391:G392">E392</f>
        <v>4700</v>
      </c>
      <c r="F391" s="133">
        <f t="shared" si="72"/>
        <v>4400</v>
      </c>
      <c r="G391" s="133">
        <f t="shared" si="72"/>
        <v>4300</v>
      </c>
    </row>
    <row r="392" spans="1:7" ht="33.75">
      <c r="A392" s="10" t="s">
        <v>686</v>
      </c>
      <c r="B392" s="118" t="s">
        <v>188</v>
      </c>
      <c r="C392" s="38"/>
      <c r="D392" s="36" t="s">
        <v>185</v>
      </c>
      <c r="E392" s="133">
        <f t="shared" si="72"/>
        <v>4700</v>
      </c>
      <c r="F392" s="133">
        <f t="shared" si="72"/>
        <v>4400</v>
      </c>
      <c r="G392" s="133">
        <f t="shared" si="72"/>
        <v>4300</v>
      </c>
    </row>
    <row r="393" spans="1:7" ht="22.5">
      <c r="A393" s="10" t="s">
        <v>686</v>
      </c>
      <c r="B393" s="118" t="s">
        <v>188</v>
      </c>
      <c r="C393" s="38">
        <v>600</v>
      </c>
      <c r="D393" s="34" t="s">
        <v>616</v>
      </c>
      <c r="E393" s="133">
        <f>'Прил.№5'!F614</f>
        <v>4700</v>
      </c>
      <c r="F393" s="133">
        <f>'Прил.№5'!G614</f>
        <v>4400</v>
      </c>
      <c r="G393" s="133">
        <f>'Прил.№5'!H614</f>
        <v>4300</v>
      </c>
    </row>
    <row r="394" spans="1:7" ht="12.75" hidden="1">
      <c r="A394" s="10" t="s">
        <v>686</v>
      </c>
      <c r="B394" s="118">
        <v>1230120030</v>
      </c>
      <c r="C394" s="38"/>
      <c r="D394" s="36" t="s">
        <v>435</v>
      </c>
      <c r="E394" s="133">
        <f aca="true" t="shared" si="73" ref="E394:G395">E395</f>
        <v>0</v>
      </c>
      <c r="F394" s="133">
        <f t="shared" si="73"/>
        <v>0</v>
      </c>
      <c r="G394" s="133">
        <f t="shared" si="73"/>
        <v>0</v>
      </c>
    </row>
    <row r="395" spans="1:7" ht="12.75" hidden="1">
      <c r="A395" s="10" t="s">
        <v>686</v>
      </c>
      <c r="B395" s="118" t="s">
        <v>189</v>
      </c>
      <c r="C395" s="38"/>
      <c r="D395" s="34" t="s">
        <v>295</v>
      </c>
      <c r="E395" s="133">
        <f t="shared" si="73"/>
        <v>0</v>
      </c>
      <c r="F395" s="133">
        <f t="shared" si="73"/>
        <v>0</v>
      </c>
      <c r="G395" s="133">
        <f t="shared" si="73"/>
        <v>0</v>
      </c>
    </row>
    <row r="396" spans="1:7" ht="21.75" customHeight="1" hidden="1">
      <c r="A396" s="10" t="s">
        <v>686</v>
      </c>
      <c r="B396" s="118" t="s">
        <v>189</v>
      </c>
      <c r="C396" s="38">
        <v>600</v>
      </c>
      <c r="D396" s="34" t="s">
        <v>616</v>
      </c>
      <c r="E396" s="136">
        <f>'Прил.№5'!F617</f>
        <v>0</v>
      </c>
      <c r="F396" s="136">
        <f>'Прил.№5'!G617</f>
        <v>0</v>
      </c>
      <c r="G396" s="136">
        <f>'Прил.№5'!H617</f>
        <v>0</v>
      </c>
    </row>
    <row r="397" spans="1:7" ht="22.5">
      <c r="A397" s="10" t="s">
        <v>686</v>
      </c>
      <c r="B397" s="118">
        <v>1230120830</v>
      </c>
      <c r="C397" s="37"/>
      <c r="D397" s="36" t="s">
        <v>67</v>
      </c>
      <c r="E397" s="136">
        <f aca="true" t="shared" si="74" ref="E397:G398">E398</f>
        <v>0</v>
      </c>
      <c r="F397" s="136">
        <f t="shared" si="74"/>
        <v>0</v>
      </c>
      <c r="G397" s="136">
        <f t="shared" si="74"/>
        <v>0</v>
      </c>
    </row>
    <row r="398" spans="1:7" ht="12.75">
      <c r="A398" s="10" t="s">
        <v>686</v>
      </c>
      <c r="B398" s="118" t="s">
        <v>190</v>
      </c>
      <c r="C398" s="37"/>
      <c r="D398" s="34" t="s">
        <v>295</v>
      </c>
      <c r="E398" s="136">
        <f t="shared" si="74"/>
        <v>0</v>
      </c>
      <c r="F398" s="136">
        <f t="shared" si="74"/>
        <v>0</v>
      </c>
      <c r="G398" s="136">
        <f t="shared" si="74"/>
        <v>0</v>
      </c>
    </row>
    <row r="399" spans="1:7" ht="22.5">
      <c r="A399" s="10" t="s">
        <v>686</v>
      </c>
      <c r="B399" s="118" t="s">
        <v>190</v>
      </c>
      <c r="C399" s="38">
        <v>600</v>
      </c>
      <c r="D399" s="34" t="s">
        <v>616</v>
      </c>
      <c r="E399" s="136">
        <f>'Прил.№5'!F620</f>
        <v>0</v>
      </c>
      <c r="F399" s="136">
        <f>'Прил.№5'!G620</f>
        <v>0</v>
      </c>
      <c r="G399" s="136">
        <f>'Прил.№5'!H620</f>
        <v>0</v>
      </c>
    </row>
    <row r="400" spans="1:7" ht="22.5">
      <c r="A400" s="39" t="s">
        <v>69</v>
      </c>
      <c r="B400" s="40"/>
      <c r="C400" s="12"/>
      <c r="D400" s="19" t="str">
        <f>'Прил.№5'!E621</f>
        <v>Профессиональная подготовка, переподготовка и повышение квалификации</v>
      </c>
      <c r="E400" s="131">
        <f>E401+E408</f>
        <v>150</v>
      </c>
      <c r="F400" s="131">
        <f>F401+F408</f>
        <v>120</v>
      </c>
      <c r="G400" s="131">
        <f>G401+G408</f>
        <v>120</v>
      </c>
    </row>
    <row r="401" spans="1:7" ht="22.5">
      <c r="A401" s="10" t="s">
        <v>69</v>
      </c>
      <c r="B401" s="41" t="s">
        <v>474</v>
      </c>
      <c r="C401" s="10"/>
      <c r="D401" s="34" t="s">
        <v>45</v>
      </c>
      <c r="E401" s="133">
        <f aca="true" t="shared" si="75" ref="E401:G406">E402</f>
        <v>80</v>
      </c>
      <c r="F401" s="133">
        <f t="shared" si="75"/>
        <v>50</v>
      </c>
      <c r="G401" s="133">
        <f t="shared" si="75"/>
        <v>50</v>
      </c>
    </row>
    <row r="402" spans="1:7" ht="33.75">
      <c r="A402" s="10" t="s">
        <v>69</v>
      </c>
      <c r="B402" s="41" t="s">
        <v>493</v>
      </c>
      <c r="C402" s="10"/>
      <c r="D402" s="46" t="s">
        <v>55</v>
      </c>
      <c r="E402" s="133">
        <f t="shared" si="75"/>
        <v>80</v>
      </c>
      <c r="F402" s="133">
        <f t="shared" si="75"/>
        <v>50</v>
      </c>
      <c r="G402" s="133">
        <f t="shared" si="75"/>
        <v>50</v>
      </c>
    </row>
    <row r="403" spans="1:7" ht="22.5">
      <c r="A403" s="10" t="s">
        <v>69</v>
      </c>
      <c r="B403" s="41" t="s">
        <v>552</v>
      </c>
      <c r="C403" s="10"/>
      <c r="D403" s="34" t="s">
        <v>610</v>
      </c>
      <c r="E403" s="133">
        <f t="shared" si="75"/>
        <v>80</v>
      </c>
      <c r="F403" s="133">
        <f t="shared" si="75"/>
        <v>50</v>
      </c>
      <c r="G403" s="133">
        <f t="shared" si="75"/>
        <v>50</v>
      </c>
    </row>
    <row r="404" spans="1:7" ht="12.75">
      <c r="A404" s="10" t="s">
        <v>69</v>
      </c>
      <c r="B404" s="41" t="s">
        <v>553</v>
      </c>
      <c r="C404" s="10"/>
      <c r="D404" s="33" t="s">
        <v>472</v>
      </c>
      <c r="E404" s="133">
        <f t="shared" si="75"/>
        <v>80</v>
      </c>
      <c r="F404" s="133">
        <f t="shared" si="75"/>
        <v>50</v>
      </c>
      <c r="G404" s="133">
        <f t="shared" si="75"/>
        <v>50</v>
      </c>
    </row>
    <row r="405" spans="1:7" ht="22.5">
      <c r="A405" s="10" t="s">
        <v>69</v>
      </c>
      <c r="B405" s="41" t="s">
        <v>554</v>
      </c>
      <c r="C405" s="10"/>
      <c r="D405" s="34" t="s">
        <v>611</v>
      </c>
      <c r="E405" s="133">
        <f t="shared" si="75"/>
        <v>80</v>
      </c>
      <c r="F405" s="133">
        <f t="shared" si="75"/>
        <v>50</v>
      </c>
      <c r="G405" s="133">
        <f t="shared" si="75"/>
        <v>50</v>
      </c>
    </row>
    <row r="406" spans="1:7" ht="12.75">
      <c r="A406" s="10" t="s">
        <v>69</v>
      </c>
      <c r="B406" s="41" t="s">
        <v>555</v>
      </c>
      <c r="C406" s="10"/>
      <c r="D406" s="34" t="s">
        <v>496</v>
      </c>
      <c r="E406" s="133">
        <f t="shared" si="75"/>
        <v>80</v>
      </c>
      <c r="F406" s="133">
        <f t="shared" si="75"/>
        <v>50</v>
      </c>
      <c r="G406" s="133">
        <f t="shared" si="75"/>
        <v>50</v>
      </c>
    </row>
    <row r="407" spans="1:7" ht="22.5">
      <c r="A407" s="10" t="s">
        <v>69</v>
      </c>
      <c r="B407" s="41" t="s">
        <v>555</v>
      </c>
      <c r="C407" s="10" t="s">
        <v>110</v>
      </c>
      <c r="D407" s="34" t="s">
        <v>698</v>
      </c>
      <c r="E407" s="133">
        <f>'Прил.№5'!F195</f>
        <v>80</v>
      </c>
      <c r="F407" s="133">
        <f>'Прил.№5'!G195</f>
        <v>50</v>
      </c>
      <c r="G407" s="133">
        <f>'Прил.№5'!H195</f>
        <v>50</v>
      </c>
    </row>
    <row r="408" spans="1:7" s="5" customFormat="1" ht="33.75">
      <c r="A408" s="10" t="s">
        <v>69</v>
      </c>
      <c r="B408" s="118">
        <v>1200000000</v>
      </c>
      <c r="C408" s="12"/>
      <c r="D408" s="36" t="s">
        <v>53</v>
      </c>
      <c r="E408" s="133">
        <f aca="true" t="shared" si="76" ref="E408:G413">E409</f>
        <v>70</v>
      </c>
      <c r="F408" s="133">
        <f t="shared" si="76"/>
        <v>70</v>
      </c>
      <c r="G408" s="133">
        <f t="shared" si="76"/>
        <v>70</v>
      </c>
    </row>
    <row r="409" spans="1:7" ht="22.5">
      <c r="A409" s="10" t="s">
        <v>69</v>
      </c>
      <c r="B409" s="118">
        <v>1240000000</v>
      </c>
      <c r="C409" s="7"/>
      <c r="D409" s="46" t="s">
        <v>179</v>
      </c>
      <c r="E409" s="133">
        <f t="shared" si="76"/>
        <v>70</v>
      </c>
      <c r="F409" s="133">
        <f t="shared" si="76"/>
        <v>70</v>
      </c>
      <c r="G409" s="133">
        <f t="shared" si="76"/>
        <v>70</v>
      </c>
    </row>
    <row r="410" spans="1:7" ht="22.5">
      <c r="A410" s="10" t="s">
        <v>69</v>
      </c>
      <c r="B410" s="118">
        <v>1240100000</v>
      </c>
      <c r="C410" s="7"/>
      <c r="D410" s="33" t="s">
        <v>445</v>
      </c>
      <c r="E410" s="133">
        <f t="shared" si="76"/>
        <v>70</v>
      </c>
      <c r="F410" s="133">
        <f t="shared" si="76"/>
        <v>70</v>
      </c>
      <c r="G410" s="133">
        <f t="shared" si="76"/>
        <v>70</v>
      </c>
    </row>
    <row r="411" spans="1:7" ht="12.75">
      <c r="A411" s="10" t="s">
        <v>69</v>
      </c>
      <c r="B411" s="118">
        <v>1240120000</v>
      </c>
      <c r="C411" s="7"/>
      <c r="D411" s="33" t="s">
        <v>472</v>
      </c>
      <c r="E411" s="133">
        <f t="shared" si="76"/>
        <v>70</v>
      </c>
      <c r="F411" s="133">
        <f t="shared" si="76"/>
        <v>70</v>
      </c>
      <c r="G411" s="133">
        <f t="shared" si="76"/>
        <v>70</v>
      </c>
    </row>
    <row r="412" spans="1:7" ht="22.5">
      <c r="A412" s="10" t="s">
        <v>69</v>
      </c>
      <c r="B412" s="118">
        <v>1240120010</v>
      </c>
      <c r="C412" s="7"/>
      <c r="D412" s="33" t="s">
        <v>180</v>
      </c>
      <c r="E412" s="133">
        <f t="shared" si="76"/>
        <v>70</v>
      </c>
      <c r="F412" s="133">
        <f t="shared" si="76"/>
        <v>70</v>
      </c>
      <c r="G412" s="133">
        <f t="shared" si="76"/>
        <v>70</v>
      </c>
    </row>
    <row r="413" spans="1:7" ht="12.75">
      <c r="A413" s="10" t="s">
        <v>69</v>
      </c>
      <c r="B413" s="118" t="s">
        <v>191</v>
      </c>
      <c r="C413" s="7"/>
      <c r="D413" s="34" t="s">
        <v>295</v>
      </c>
      <c r="E413" s="133">
        <f t="shared" si="76"/>
        <v>70</v>
      </c>
      <c r="F413" s="133">
        <f t="shared" si="76"/>
        <v>70</v>
      </c>
      <c r="G413" s="133">
        <f t="shared" si="76"/>
        <v>70</v>
      </c>
    </row>
    <row r="414" spans="1:7" ht="22.5">
      <c r="A414" s="10" t="s">
        <v>69</v>
      </c>
      <c r="B414" s="118" t="s">
        <v>191</v>
      </c>
      <c r="C414" s="38">
        <v>600</v>
      </c>
      <c r="D414" s="34" t="s">
        <v>616</v>
      </c>
      <c r="E414" s="133">
        <f>'Прил.№5'!F628</f>
        <v>70</v>
      </c>
      <c r="F414" s="133">
        <f>'Прил.№5'!G628</f>
        <v>70</v>
      </c>
      <c r="G414" s="133">
        <f>'Прил.№5'!H628</f>
        <v>70</v>
      </c>
    </row>
    <row r="415" spans="1:7" ht="12.75">
      <c r="A415" s="39" t="s">
        <v>8</v>
      </c>
      <c r="B415" s="118"/>
      <c r="C415" s="12"/>
      <c r="D415" s="19" t="s">
        <v>22</v>
      </c>
      <c r="E415" s="131">
        <f>E416+E442</f>
        <v>1300.2</v>
      </c>
      <c r="F415" s="131">
        <f>F416+F442</f>
        <v>350</v>
      </c>
      <c r="G415" s="131">
        <f>G416+G442</f>
        <v>350</v>
      </c>
    </row>
    <row r="416" spans="1:7" ht="22.5">
      <c r="A416" s="10" t="s">
        <v>8</v>
      </c>
      <c r="B416" s="41" t="s">
        <v>570</v>
      </c>
      <c r="C416" s="10"/>
      <c r="D416" s="34" t="s">
        <v>57</v>
      </c>
      <c r="E416" s="133">
        <f>E417+E423</f>
        <v>200</v>
      </c>
      <c r="F416" s="133">
        <f>F417+F423</f>
        <v>150</v>
      </c>
      <c r="G416" s="133">
        <f>G417+G423</f>
        <v>150</v>
      </c>
    </row>
    <row r="417" spans="1:7" ht="12.75">
      <c r="A417" s="10" t="s">
        <v>8</v>
      </c>
      <c r="B417" s="41" t="s">
        <v>324</v>
      </c>
      <c r="C417" s="10"/>
      <c r="D417" s="46" t="s">
        <v>631</v>
      </c>
      <c r="E417" s="133">
        <f>E418</f>
        <v>30</v>
      </c>
      <c r="F417" s="133">
        <f aca="true" t="shared" si="77" ref="F417:G421">F418</f>
        <v>20</v>
      </c>
      <c r="G417" s="133">
        <f t="shared" si="77"/>
        <v>20</v>
      </c>
    </row>
    <row r="418" spans="1:7" ht="22.5">
      <c r="A418" s="10" t="s">
        <v>8</v>
      </c>
      <c r="B418" s="41" t="s">
        <v>325</v>
      </c>
      <c r="C418" s="10"/>
      <c r="D418" s="34" t="s">
        <v>313</v>
      </c>
      <c r="E418" s="133">
        <f>E419</f>
        <v>30</v>
      </c>
      <c r="F418" s="133">
        <f t="shared" si="77"/>
        <v>20</v>
      </c>
      <c r="G418" s="133">
        <f t="shared" si="77"/>
        <v>20</v>
      </c>
    </row>
    <row r="419" spans="1:7" ht="12.75">
      <c r="A419" s="10" t="s">
        <v>8</v>
      </c>
      <c r="B419" s="41" t="s">
        <v>326</v>
      </c>
      <c r="C419" s="10"/>
      <c r="D419" s="33" t="s">
        <v>472</v>
      </c>
      <c r="E419" s="133">
        <f>E420</f>
        <v>30</v>
      </c>
      <c r="F419" s="133">
        <f t="shared" si="77"/>
        <v>20</v>
      </c>
      <c r="G419" s="133">
        <f t="shared" si="77"/>
        <v>20</v>
      </c>
    </row>
    <row r="420" spans="1:7" ht="33.75">
      <c r="A420" s="10" t="s">
        <v>8</v>
      </c>
      <c r="B420" s="41" t="s">
        <v>327</v>
      </c>
      <c r="C420" s="10"/>
      <c r="D420" s="34" t="s">
        <v>314</v>
      </c>
      <c r="E420" s="133">
        <f>E421</f>
        <v>30</v>
      </c>
      <c r="F420" s="133">
        <f t="shared" si="77"/>
        <v>20</v>
      </c>
      <c r="G420" s="133">
        <f t="shared" si="77"/>
        <v>20</v>
      </c>
    </row>
    <row r="421" spans="1:7" ht="12.75">
      <c r="A421" s="10" t="s">
        <v>8</v>
      </c>
      <c r="B421" s="41" t="s">
        <v>328</v>
      </c>
      <c r="C421" s="10"/>
      <c r="D421" s="34" t="s">
        <v>366</v>
      </c>
      <c r="E421" s="133">
        <f>E422</f>
        <v>30</v>
      </c>
      <c r="F421" s="133">
        <f t="shared" si="77"/>
        <v>20</v>
      </c>
      <c r="G421" s="133">
        <f t="shared" si="77"/>
        <v>20</v>
      </c>
    </row>
    <row r="422" spans="1:7" ht="22.5">
      <c r="A422" s="10" t="s">
        <v>8</v>
      </c>
      <c r="B422" s="41" t="s">
        <v>328</v>
      </c>
      <c r="C422" s="10" t="s">
        <v>110</v>
      </c>
      <c r="D422" s="34" t="s">
        <v>698</v>
      </c>
      <c r="E422" s="133">
        <f>'Прил.№5'!F408</f>
        <v>30</v>
      </c>
      <c r="F422" s="133">
        <f>'Прил.№5'!G408</f>
        <v>20</v>
      </c>
      <c r="G422" s="133">
        <f>'Прил.№5'!H408</f>
        <v>20</v>
      </c>
    </row>
    <row r="423" spans="1:7" ht="33.75">
      <c r="A423" s="10" t="s">
        <v>8</v>
      </c>
      <c r="B423" s="41" t="s">
        <v>329</v>
      </c>
      <c r="C423" s="10"/>
      <c r="D423" s="46" t="s">
        <v>331</v>
      </c>
      <c r="E423" s="133">
        <f>E424+E429+E437</f>
        <v>170</v>
      </c>
      <c r="F423" s="133">
        <f>F424+F429+F437</f>
        <v>130</v>
      </c>
      <c r="G423" s="133">
        <f>G424+G429+G437</f>
        <v>130</v>
      </c>
    </row>
    <row r="424" spans="1:7" ht="22.5">
      <c r="A424" s="10" t="s">
        <v>8</v>
      </c>
      <c r="B424" s="41" t="s">
        <v>330</v>
      </c>
      <c r="C424" s="10"/>
      <c r="D424" s="34" t="s">
        <v>332</v>
      </c>
      <c r="E424" s="133">
        <f>E425</f>
        <v>90</v>
      </c>
      <c r="F424" s="133">
        <f aca="true" t="shared" si="78" ref="F424:G427">F425</f>
        <v>70</v>
      </c>
      <c r="G424" s="133">
        <f t="shared" si="78"/>
        <v>70</v>
      </c>
    </row>
    <row r="425" spans="1:7" ht="12.75">
      <c r="A425" s="10" t="s">
        <v>8</v>
      </c>
      <c r="B425" s="41" t="s">
        <v>242</v>
      </c>
      <c r="C425" s="10"/>
      <c r="D425" s="33" t="s">
        <v>472</v>
      </c>
      <c r="E425" s="133">
        <f>E426</f>
        <v>90</v>
      </c>
      <c r="F425" s="133">
        <f t="shared" si="78"/>
        <v>70</v>
      </c>
      <c r="G425" s="133">
        <f t="shared" si="78"/>
        <v>70</v>
      </c>
    </row>
    <row r="426" spans="1:7" ht="33.75">
      <c r="A426" s="10" t="s">
        <v>8</v>
      </c>
      <c r="B426" s="41" t="s">
        <v>243</v>
      </c>
      <c r="C426" s="10"/>
      <c r="D426" s="34" t="s">
        <v>333</v>
      </c>
      <c r="E426" s="136">
        <f>E427</f>
        <v>90</v>
      </c>
      <c r="F426" s="136">
        <f t="shared" si="78"/>
        <v>70</v>
      </c>
      <c r="G426" s="136">
        <f t="shared" si="78"/>
        <v>70</v>
      </c>
    </row>
    <row r="427" spans="1:7" ht="12.75">
      <c r="A427" s="10" t="s">
        <v>8</v>
      </c>
      <c r="B427" s="41" t="s">
        <v>244</v>
      </c>
      <c r="C427" s="10"/>
      <c r="D427" s="34" t="s">
        <v>366</v>
      </c>
      <c r="E427" s="136">
        <f>E428</f>
        <v>90</v>
      </c>
      <c r="F427" s="136">
        <f t="shared" si="78"/>
        <v>70</v>
      </c>
      <c r="G427" s="136">
        <f t="shared" si="78"/>
        <v>70</v>
      </c>
    </row>
    <row r="428" spans="1:7" ht="22.5">
      <c r="A428" s="10" t="s">
        <v>8</v>
      </c>
      <c r="B428" s="41" t="s">
        <v>244</v>
      </c>
      <c r="C428" s="10" t="s">
        <v>110</v>
      </c>
      <c r="D428" s="34" t="s">
        <v>698</v>
      </c>
      <c r="E428" s="136">
        <f>'Прил.№5'!F414</f>
        <v>90</v>
      </c>
      <c r="F428" s="136">
        <f>'Прил.№5'!G414</f>
        <v>70</v>
      </c>
      <c r="G428" s="136">
        <f>'Прил.№5'!H414</f>
        <v>70</v>
      </c>
    </row>
    <row r="429" spans="1:7" ht="12.75">
      <c r="A429" s="10" t="s">
        <v>8</v>
      </c>
      <c r="B429" s="41" t="s">
        <v>245</v>
      </c>
      <c r="C429" s="10"/>
      <c r="D429" s="34" t="s">
        <v>334</v>
      </c>
      <c r="E429" s="136">
        <f>E430</f>
        <v>40</v>
      </c>
      <c r="F429" s="136">
        <f>F430</f>
        <v>30</v>
      </c>
      <c r="G429" s="136">
        <f>G430</f>
        <v>30</v>
      </c>
    </row>
    <row r="430" spans="1:7" ht="12.75">
      <c r="A430" s="10" t="s">
        <v>8</v>
      </c>
      <c r="B430" s="41" t="s">
        <v>246</v>
      </c>
      <c r="C430" s="10"/>
      <c r="D430" s="33" t="s">
        <v>472</v>
      </c>
      <c r="E430" s="136">
        <f>E431+E434</f>
        <v>40</v>
      </c>
      <c r="F430" s="136">
        <f>F431+F434</f>
        <v>30</v>
      </c>
      <c r="G430" s="136">
        <f>G431+G434</f>
        <v>30</v>
      </c>
    </row>
    <row r="431" spans="1:7" ht="12.75">
      <c r="A431" s="10" t="s">
        <v>8</v>
      </c>
      <c r="B431" s="41" t="s">
        <v>247</v>
      </c>
      <c r="C431" s="10"/>
      <c r="D431" s="34" t="s">
        <v>335</v>
      </c>
      <c r="E431" s="136">
        <f aca="true" t="shared" si="79" ref="E431:G432">E432</f>
        <v>40</v>
      </c>
      <c r="F431" s="136">
        <f t="shared" si="79"/>
        <v>30</v>
      </c>
      <c r="G431" s="136">
        <f t="shared" si="79"/>
        <v>30</v>
      </c>
    </row>
    <row r="432" spans="1:7" ht="12.75">
      <c r="A432" s="10" t="s">
        <v>8</v>
      </c>
      <c r="B432" s="41" t="s">
        <v>248</v>
      </c>
      <c r="C432" s="10"/>
      <c r="D432" s="34" t="s">
        <v>366</v>
      </c>
      <c r="E432" s="136">
        <f t="shared" si="79"/>
        <v>40</v>
      </c>
      <c r="F432" s="136">
        <f t="shared" si="79"/>
        <v>30</v>
      </c>
      <c r="G432" s="136">
        <f t="shared" si="79"/>
        <v>30</v>
      </c>
    </row>
    <row r="433" spans="1:7" ht="22.5">
      <c r="A433" s="10" t="s">
        <v>8</v>
      </c>
      <c r="B433" s="41" t="s">
        <v>248</v>
      </c>
      <c r="C433" s="10" t="s">
        <v>110</v>
      </c>
      <c r="D433" s="34" t="s">
        <v>698</v>
      </c>
      <c r="E433" s="136">
        <f>'Прил.№5'!F419</f>
        <v>40</v>
      </c>
      <c r="F433" s="136">
        <f>'Прил.№5'!G419</f>
        <v>30</v>
      </c>
      <c r="G433" s="136">
        <f>'Прил.№5'!H419</f>
        <v>30</v>
      </c>
    </row>
    <row r="434" spans="1:7" ht="22.5">
      <c r="A434" s="10" t="s">
        <v>8</v>
      </c>
      <c r="B434" s="41" t="s">
        <v>249</v>
      </c>
      <c r="C434" s="10"/>
      <c r="D434" s="34" t="s">
        <v>336</v>
      </c>
      <c r="E434" s="136">
        <f aca="true" t="shared" si="80" ref="E434:G435">E435</f>
        <v>0</v>
      </c>
      <c r="F434" s="136">
        <f t="shared" si="80"/>
        <v>0</v>
      </c>
      <c r="G434" s="136">
        <f t="shared" si="80"/>
        <v>0</v>
      </c>
    </row>
    <row r="435" spans="1:7" ht="12.75">
      <c r="A435" s="10" t="s">
        <v>8</v>
      </c>
      <c r="B435" s="41" t="s">
        <v>250</v>
      </c>
      <c r="C435" s="10"/>
      <c r="D435" s="34" t="s">
        <v>366</v>
      </c>
      <c r="E435" s="136">
        <f t="shared" si="80"/>
        <v>0</v>
      </c>
      <c r="F435" s="136">
        <f t="shared" si="80"/>
        <v>0</v>
      </c>
      <c r="G435" s="136">
        <f t="shared" si="80"/>
        <v>0</v>
      </c>
    </row>
    <row r="436" spans="1:7" ht="22.5">
      <c r="A436" s="10" t="s">
        <v>8</v>
      </c>
      <c r="B436" s="41" t="s">
        <v>250</v>
      </c>
      <c r="C436" s="10" t="s">
        <v>110</v>
      </c>
      <c r="D436" s="34" t="s">
        <v>698</v>
      </c>
      <c r="E436" s="136">
        <f>'Прил.№5'!F422</f>
        <v>0</v>
      </c>
      <c r="F436" s="136">
        <f>'Прил.№5'!G422</f>
        <v>0</v>
      </c>
      <c r="G436" s="136">
        <f>'Прил.№5'!H422</f>
        <v>0</v>
      </c>
    </row>
    <row r="437" spans="1:7" ht="22.5">
      <c r="A437" s="10" t="s">
        <v>8</v>
      </c>
      <c r="B437" s="41" t="s">
        <v>452</v>
      </c>
      <c r="C437" s="10"/>
      <c r="D437" s="34" t="s">
        <v>453</v>
      </c>
      <c r="E437" s="136">
        <f>E438</f>
        <v>40</v>
      </c>
      <c r="F437" s="136">
        <f aca="true" t="shared" si="81" ref="F437:G440">F438</f>
        <v>30</v>
      </c>
      <c r="G437" s="136">
        <f t="shared" si="81"/>
        <v>30</v>
      </c>
    </row>
    <row r="438" spans="1:7" ht="12.75">
      <c r="A438" s="10" t="s">
        <v>8</v>
      </c>
      <c r="B438" s="41" t="s">
        <v>420</v>
      </c>
      <c r="C438" s="10"/>
      <c r="D438" s="33" t="s">
        <v>472</v>
      </c>
      <c r="E438" s="136">
        <f>E439</f>
        <v>40</v>
      </c>
      <c r="F438" s="136">
        <f t="shared" si="81"/>
        <v>30</v>
      </c>
      <c r="G438" s="136">
        <f t="shared" si="81"/>
        <v>30</v>
      </c>
    </row>
    <row r="439" spans="1:7" ht="12.75">
      <c r="A439" s="10" t="s">
        <v>8</v>
      </c>
      <c r="B439" s="41" t="s">
        <v>421</v>
      </c>
      <c r="C439" s="10"/>
      <c r="D439" s="34" t="s">
        <v>423</v>
      </c>
      <c r="E439" s="136">
        <f>E440</f>
        <v>40</v>
      </c>
      <c r="F439" s="136">
        <f t="shared" si="81"/>
        <v>30</v>
      </c>
      <c r="G439" s="136">
        <f t="shared" si="81"/>
        <v>30</v>
      </c>
    </row>
    <row r="440" spans="1:7" ht="12.75">
      <c r="A440" s="10" t="s">
        <v>8</v>
      </c>
      <c r="B440" s="41" t="s">
        <v>422</v>
      </c>
      <c r="C440" s="10"/>
      <c r="D440" s="34" t="s">
        <v>366</v>
      </c>
      <c r="E440" s="136">
        <f>E441</f>
        <v>40</v>
      </c>
      <c r="F440" s="136">
        <f t="shared" si="81"/>
        <v>30</v>
      </c>
      <c r="G440" s="136">
        <f t="shared" si="81"/>
        <v>30</v>
      </c>
    </row>
    <row r="441" spans="1:7" ht="22.5">
      <c r="A441" s="10" t="s">
        <v>8</v>
      </c>
      <c r="B441" s="41" t="s">
        <v>422</v>
      </c>
      <c r="C441" s="10" t="s">
        <v>110</v>
      </c>
      <c r="D441" s="34" t="s">
        <v>698</v>
      </c>
      <c r="E441" s="136">
        <f>'Прил.№5'!F427</f>
        <v>40</v>
      </c>
      <c r="F441" s="136">
        <f>'Прил.№5'!G427</f>
        <v>30</v>
      </c>
      <c r="G441" s="136">
        <f>'Прил.№5'!H427</f>
        <v>30</v>
      </c>
    </row>
    <row r="442" spans="1:7" ht="33.75">
      <c r="A442" s="10" t="s">
        <v>8</v>
      </c>
      <c r="B442" s="118">
        <v>1200000000</v>
      </c>
      <c r="C442" s="10"/>
      <c r="D442" s="36" t="s">
        <v>53</v>
      </c>
      <c r="E442" s="136">
        <f>E443</f>
        <v>1100.2</v>
      </c>
      <c r="F442" s="136">
        <f aca="true" t="shared" si="82" ref="F442:G445">F443</f>
        <v>200</v>
      </c>
      <c r="G442" s="136">
        <f t="shared" si="82"/>
        <v>200</v>
      </c>
    </row>
    <row r="443" spans="1:7" ht="22.5">
      <c r="A443" s="10" t="s">
        <v>8</v>
      </c>
      <c r="B443" s="118">
        <v>1250000000</v>
      </c>
      <c r="C443" s="10"/>
      <c r="D443" s="48" t="s">
        <v>228</v>
      </c>
      <c r="E443" s="136">
        <f>E444</f>
        <v>1100.2</v>
      </c>
      <c r="F443" s="136">
        <f t="shared" si="82"/>
        <v>200</v>
      </c>
      <c r="G443" s="136">
        <f t="shared" si="82"/>
        <v>200</v>
      </c>
    </row>
    <row r="444" spans="1:7" ht="22.5">
      <c r="A444" s="10" t="s">
        <v>8</v>
      </c>
      <c r="B444" s="118">
        <v>1250100000</v>
      </c>
      <c r="C444" s="10"/>
      <c r="D444" s="36" t="s">
        <v>454</v>
      </c>
      <c r="E444" s="136">
        <f>E445+E451</f>
        <v>1100.2</v>
      </c>
      <c r="F444" s="136">
        <f>F445+F451</f>
        <v>200</v>
      </c>
      <c r="G444" s="136">
        <f>G445+G451</f>
        <v>200</v>
      </c>
    </row>
    <row r="445" spans="1:7" ht="33.75">
      <c r="A445" s="10" t="s">
        <v>8</v>
      </c>
      <c r="B445" s="118" t="s">
        <v>509</v>
      </c>
      <c r="C445" s="10"/>
      <c r="D445" s="34" t="s">
        <v>541</v>
      </c>
      <c r="E445" s="136">
        <f>E446</f>
        <v>200</v>
      </c>
      <c r="F445" s="136">
        <f t="shared" si="82"/>
        <v>200</v>
      </c>
      <c r="G445" s="136">
        <f t="shared" si="82"/>
        <v>200</v>
      </c>
    </row>
    <row r="446" spans="1:7" ht="22.5">
      <c r="A446" s="10" t="s">
        <v>8</v>
      </c>
      <c r="B446" s="118" t="s">
        <v>512</v>
      </c>
      <c r="C446" s="10"/>
      <c r="D446" s="36" t="s">
        <v>455</v>
      </c>
      <c r="E446" s="136">
        <f>E447+E449</f>
        <v>200</v>
      </c>
      <c r="F446" s="136">
        <f>F447+F449</f>
        <v>200</v>
      </c>
      <c r="G446" s="136">
        <f>G447+G449</f>
        <v>200</v>
      </c>
    </row>
    <row r="447" spans="1:7" ht="26.25" customHeight="1">
      <c r="A447" s="10" t="s">
        <v>8</v>
      </c>
      <c r="B447" s="118" t="s">
        <v>511</v>
      </c>
      <c r="C447" s="10"/>
      <c r="D447" s="36" t="s">
        <v>192</v>
      </c>
      <c r="E447" s="136">
        <f>E448</f>
        <v>18</v>
      </c>
      <c r="F447" s="136">
        <f>F448</f>
        <v>0</v>
      </c>
      <c r="G447" s="136">
        <f>G448</f>
        <v>0</v>
      </c>
    </row>
    <row r="448" spans="1:7" ht="22.5">
      <c r="A448" s="10" t="s">
        <v>8</v>
      </c>
      <c r="B448" s="118" t="s">
        <v>511</v>
      </c>
      <c r="C448" s="10" t="s">
        <v>110</v>
      </c>
      <c r="D448" s="34" t="s">
        <v>698</v>
      </c>
      <c r="E448" s="136">
        <f>'Прил.№5'!F636</f>
        <v>18</v>
      </c>
      <c r="F448" s="136">
        <f>'Прил.№5'!G636</f>
        <v>0</v>
      </c>
      <c r="G448" s="136">
        <f>'Прил.№5'!H636</f>
        <v>0</v>
      </c>
    </row>
    <row r="449" spans="1:7" ht="33.75">
      <c r="A449" s="10" t="s">
        <v>8</v>
      </c>
      <c r="B449" s="118" t="s">
        <v>510</v>
      </c>
      <c r="C449" s="10"/>
      <c r="D449" s="36" t="s">
        <v>185</v>
      </c>
      <c r="E449" s="136">
        <f>E450</f>
        <v>182</v>
      </c>
      <c r="F449" s="136">
        <f>F450</f>
        <v>200</v>
      </c>
      <c r="G449" s="136">
        <f>G450</f>
        <v>200</v>
      </c>
    </row>
    <row r="450" spans="1:7" ht="22.5">
      <c r="A450" s="10" t="s">
        <v>8</v>
      </c>
      <c r="B450" s="118" t="s">
        <v>510</v>
      </c>
      <c r="C450" s="10" t="s">
        <v>176</v>
      </c>
      <c r="D450" s="34" t="s">
        <v>593</v>
      </c>
      <c r="E450" s="136">
        <f>'Прил.№5'!F638</f>
        <v>182</v>
      </c>
      <c r="F450" s="136">
        <f>'Прил.№5'!G638</f>
        <v>200</v>
      </c>
      <c r="G450" s="136">
        <f>'Прил.№5'!H638</f>
        <v>200</v>
      </c>
    </row>
    <row r="451" spans="1:7" ht="22.5">
      <c r="A451" s="10" t="s">
        <v>8</v>
      </c>
      <c r="B451" s="118">
        <v>1250110000</v>
      </c>
      <c r="C451" s="10"/>
      <c r="D451" s="36" t="s">
        <v>222</v>
      </c>
      <c r="E451" s="136">
        <f>E452</f>
        <v>900.2</v>
      </c>
      <c r="F451" s="136">
        <f aca="true" t="shared" si="83" ref="F451:G453">F452</f>
        <v>0</v>
      </c>
      <c r="G451" s="136">
        <f t="shared" si="83"/>
        <v>0</v>
      </c>
    </row>
    <row r="452" spans="1:7" ht="12.75">
      <c r="A452" s="10" t="s">
        <v>8</v>
      </c>
      <c r="B452" s="118">
        <v>1250110240</v>
      </c>
      <c r="C452" s="10"/>
      <c r="D452" s="34" t="s">
        <v>728</v>
      </c>
      <c r="E452" s="136">
        <f>E453</f>
        <v>900.2</v>
      </c>
      <c r="F452" s="136">
        <f t="shared" si="83"/>
        <v>0</v>
      </c>
      <c r="G452" s="136">
        <f t="shared" si="83"/>
        <v>0</v>
      </c>
    </row>
    <row r="453" spans="1:7" ht="33.75">
      <c r="A453" s="10" t="s">
        <v>8</v>
      </c>
      <c r="B453" s="118" t="s">
        <v>729</v>
      </c>
      <c r="C453" s="10"/>
      <c r="D453" s="34" t="s">
        <v>716</v>
      </c>
      <c r="E453" s="136">
        <f>E454</f>
        <v>900.2</v>
      </c>
      <c r="F453" s="136">
        <f t="shared" si="83"/>
        <v>0</v>
      </c>
      <c r="G453" s="136">
        <f t="shared" si="83"/>
        <v>0</v>
      </c>
    </row>
    <row r="454" spans="1:7" ht="22.5">
      <c r="A454" s="10" t="s">
        <v>8</v>
      </c>
      <c r="B454" s="118" t="s">
        <v>729</v>
      </c>
      <c r="C454" s="10" t="s">
        <v>176</v>
      </c>
      <c r="D454" s="34" t="s">
        <v>593</v>
      </c>
      <c r="E454" s="136">
        <f>'Прил.№5'!F642</f>
        <v>900.2</v>
      </c>
      <c r="F454" s="136">
        <f>'Прил.№5'!G642</f>
        <v>0</v>
      </c>
      <c r="G454" s="136">
        <f>'Прил.№5'!H642</f>
        <v>0</v>
      </c>
    </row>
    <row r="455" spans="1:7" ht="12.75">
      <c r="A455" s="39" t="s">
        <v>9</v>
      </c>
      <c r="B455" s="118"/>
      <c r="C455" s="17"/>
      <c r="D455" s="13" t="s">
        <v>10</v>
      </c>
      <c r="E455" s="131">
        <f>E456</f>
        <v>7833</v>
      </c>
      <c r="F455" s="131">
        <f>F456</f>
        <v>7528</v>
      </c>
      <c r="G455" s="131">
        <f>G456</f>
        <v>7528</v>
      </c>
    </row>
    <row r="456" spans="1:7" ht="33.75">
      <c r="A456" s="10" t="s">
        <v>9</v>
      </c>
      <c r="B456" s="41" t="s">
        <v>296</v>
      </c>
      <c r="C456" s="10"/>
      <c r="D456" s="36" t="s">
        <v>53</v>
      </c>
      <c r="E456" s="133">
        <f>E476+E457+E470</f>
        <v>7833</v>
      </c>
      <c r="F456" s="133">
        <f>F476+F457+F470</f>
        <v>7528</v>
      </c>
      <c r="G456" s="133">
        <f>G476+G457+G470</f>
        <v>7528</v>
      </c>
    </row>
    <row r="457" spans="1:7" ht="22.5">
      <c r="A457" s="10" t="s">
        <v>9</v>
      </c>
      <c r="B457" s="118">
        <v>1230000000</v>
      </c>
      <c r="C457" s="38"/>
      <c r="D457" s="45" t="s">
        <v>227</v>
      </c>
      <c r="E457" s="133">
        <f>E458+E466+E463</f>
        <v>196</v>
      </c>
      <c r="F457" s="133">
        <f>F458+F466+F463</f>
        <v>50</v>
      </c>
      <c r="G457" s="133">
        <f>G458+G466+G463</f>
        <v>50</v>
      </c>
    </row>
    <row r="458" spans="1:7" ht="33.75">
      <c r="A458" s="10" t="s">
        <v>9</v>
      </c>
      <c r="B458" s="118">
        <v>1230200000</v>
      </c>
      <c r="C458" s="10"/>
      <c r="D458" s="36" t="s">
        <v>459</v>
      </c>
      <c r="E458" s="133">
        <f>E459</f>
        <v>100</v>
      </c>
      <c r="F458" s="133">
        <f aca="true" t="shared" si="84" ref="F458:G461">F459</f>
        <v>50</v>
      </c>
      <c r="G458" s="133">
        <f t="shared" si="84"/>
        <v>50</v>
      </c>
    </row>
    <row r="459" spans="1:7" ht="12.75">
      <c r="A459" s="10" t="s">
        <v>9</v>
      </c>
      <c r="B459" s="118">
        <v>1230220000</v>
      </c>
      <c r="C459" s="10"/>
      <c r="D459" s="33" t="s">
        <v>472</v>
      </c>
      <c r="E459" s="133">
        <f>E460</f>
        <v>100</v>
      </c>
      <c r="F459" s="133">
        <f t="shared" si="84"/>
        <v>50</v>
      </c>
      <c r="G459" s="133">
        <f t="shared" si="84"/>
        <v>50</v>
      </c>
    </row>
    <row r="460" spans="1:7" ht="22.5">
      <c r="A460" s="10" t="s">
        <v>9</v>
      </c>
      <c r="B460" s="118">
        <v>1230220010</v>
      </c>
      <c r="C460" s="10"/>
      <c r="D460" s="36" t="s">
        <v>458</v>
      </c>
      <c r="E460" s="133">
        <f>E461</f>
        <v>100</v>
      </c>
      <c r="F460" s="133">
        <f t="shared" si="84"/>
        <v>50</v>
      </c>
      <c r="G460" s="133">
        <f t="shared" si="84"/>
        <v>50</v>
      </c>
    </row>
    <row r="461" spans="1:7" ht="12.75">
      <c r="A461" s="10" t="s">
        <v>9</v>
      </c>
      <c r="B461" s="118" t="s">
        <v>193</v>
      </c>
      <c r="C461" s="10"/>
      <c r="D461" s="49" t="s">
        <v>194</v>
      </c>
      <c r="E461" s="133">
        <f>E462</f>
        <v>100</v>
      </c>
      <c r="F461" s="133">
        <f t="shared" si="84"/>
        <v>50</v>
      </c>
      <c r="G461" s="133">
        <f t="shared" si="84"/>
        <v>50</v>
      </c>
    </row>
    <row r="462" spans="1:7" ht="22.5">
      <c r="A462" s="10" t="s">
        <v>9</v>
      </c>
      <c r="B462" s="118" t="s">
        <v>193</v>
      </c>
      <c r="C462" s="10" t="s">
        <v>110</v>
      </c>
      <c r="D462" s="34" t="s">
        <v>698</v>
      </c>
      <c r="E462" s="133">
        <f>'Прил.№5'!F650</f>
        <v>100</v>
      </c>
      <c r="F462" s="133">
        <f>'Прил.№5'!G650</f>
        <v>50</v>
      </c>
      <c r="G462" s="133">
        <f>'Прил.№5'!H650</f>
        <v>50</v>
      </c>
    </row>
    <row r="463" spans="1:7" ht="45">
      <c r="A463" s="10" t="s">
        <v>9</v>
      </c>
      <c r="B463" s="118" t="s">
        <v>774</v>
      </c>
      <c r="C463" s="10"/>
      <c r="D463" s="34" t="s">
        <v>777</v>
      </c>
      <c r="E463" s="133">
        <f aca="true" t="shared" si="85" ref="E463:G464">E464</f>
        <v>1</v>
      </c>
      <c r="F463" s="133">
        <f t="shared" si="85"/>
        <v>0</v>
      </c>
      <c r="G463" s="133">
        <f t="shared" si="85"/>
        <v>0</v>
      </c>
    </row>
    <row r="464" spans="1:7" ht="12.75">
      <c r="A464" s="10" t="s">
        <v>9</v>
      </c>
      <c r="B464" s="118" t="s">
        <v>775</v>
      </c>
      <c r="C464" s="10"/>
      <c r="D464" s="49" t="s">
        <v>194</v>
      </c>
      <c r="E464" s="133">
        <f t="shared" si="85"/>
        <v>1</v>
      </c>
      <c r="F464" s="133">
        <f t="shared" si="85"/>
        <v>0</v>
      </c>
      <c r="G464" s="133">
        <f t="shared" si="85"/>
        <v>0</v>
      </c>
    </row>
    <row r="465" spans="1:7" ht="22.5">
      <c r="A465" s="10" t="s">
        <v>9</v>
      </c>
      <c r="B465" s="118" t="s">
        <v>775</v>
      </c>
      <c r="C465" s="10" t="s">
        <v>110</v>
      </c>
      <c r="D465" s="34" t="s">
        <v>698</v>
      </c>
      <c r="E465" s="133">
        <f>'Прил.№5'!F653</f>
        <v>1</v>
      </c>
      <c r="F465" s="133">
        <f>'Прил.№5'!G653</f>
        <v>0</v>
      </c>
      <c r="G465" s="133">
        <f>'Прил.№5'!H653</f>
        <v>0</v>
      </c>
    </row>
    <row r="466" spans="1:7" ht="22.5">
      <c r="A466" s="10" t="s">
        <v>9</v>
      </c>
      <c r="B466" s="118">
        <v>1230210000</v>
      </c>
      <c r="C466" s="10"/>
      <c r="D466" s="36" t="s">
        <v>222</v>
      </c>
      <c r="E466" s="133">
        <f>E467</f>
        <v>95</v>
      </c>
      <c r="F466" s="133">
        <f aca="true" t="shared" si="86" ref="F466:G468">F467</f>
        <v>0</v>
      </c>
      <c r="G466" s="133">
        <f t="shared" si="86"/>
        <v>0</v>
      </c>
    </row>
    <row r="467" spans="1:7" ht="56.25">
      <c r="A467" s="10" t="s">
        <v>9</v>
      </c>
      <c r="B467" s="118">
        <v>1230210660</v>
      </c>
      <c r="C467" s="10"/>
      <c r="D467" s="34" t="s">
        <v>773</v>
      </c>
      <c r="E467" s="133">
        <f>E468</f>
        <v>95</v>
      </c>
      <c r="F467" s="133">
        <f t="shared" si="86"/>
        <v>0</v>
      </c>
      <c r="G467" s="133">
        <f t="shared" si="86"/>
        <v>0</v>
      </c>
    </row>
    <row r="468" spans="1:7" ht="33.75">
      <c r="A468" s="10" t="s">
        <v>9</v>
      </c>
      <c r="B468" s="118" t="s">
        <v>776</v>
      </c>
      <c r="C468" s="10"/>
      <c r="D468" s="34" t="s">
        <v>716</v>
      </c>
      <c r="E468" s="133">
        <f>E469</f>
        <v>95</v>
      </c>
      <c r="F468" s="133">
        <f t="shared" si="86"/>
        <v>0</v>
      </c>
      <c r="G468" s="133">
        <f t="shared" si="86"/>
        <v>0</v>
      </c>
    </row>
    <row r="469" spans="1:7" ht="22.5">
      <c r="A469" s="10" t="s">
        <v>9</v>
      </c>
      <c r="B469" s="118" t="s">
        <v>776</v>
      </c>
      <c r="C469" s="10" t="s">
        <v>110</v>
      </c>
      <c r="D469" s="34" t="s">
        <v>698</v>
      </c>
      <c r="E469" s="133">
        <f>'Прил.№5'!F657</f>
        <v>95</v>
      </c>
      <c r="F469" s="133">
        <f>'Прил.№5'!G657</f>
        <v>0</v>
      </c>
      <c r="G469" s="133">
        <f>'Прил.№5'!H657</f>
        <v>0</v>
      </c>
    </row>
    <row r="470" spans="1:7" ht="22.5">
      <c r="A470" s="10" t="s">
        <v>9</v>
      </c>
      <c r="B470" s="41" t="s">
        <v>195</v>
      </c>
      <c r="C470" s="10"/>
      <c r="D470" s="50" t="s">
        <v>179</v>
      </c>
      <c r="E470" s="133">
        <f>E471</f>
        <v>23</v>
      </c>
      <c r="F470" s="133">
        <f aca="true" t="shared" si="87" ref="F470:G474">F471</f>
        <v>23</v>
      </c>
      <c r="G470" s="133">
        <f t="shared" si="87"/>
        <v>23</v>
      </c>
    </row>
    <row r="471" spans="1:7" ht="45">
      <c r="A471" s="10" t="s">
        <v>9</v>
      </c>
      <c r="B471" s="41" t="s">
        <v>196</v>
      </c>
      <c r="C471" s="10"/>
      <c r="D471" s="49" t="s">
        <v>461</v>
      </c>
      <c r="E471" s="133">
        <f>E472</f>
        <v>23</v>
      </c>
      <c r="F471" s="133">
        <f t="shared" si="87"/>
        <v>23</v>
      </c>
      <c r="G471" s="133">
        <f t="shared" si="87"/>
        <v>23</v>
      </c>
    </row>
    <row r="472" spans="1:7" ht="12.75">
      <c r="A472" s="10" t="s">
        <v>9</v>
      </c>
      <c r="B472" s="41" t="s">
        <v>197</v>
      </c>
      <c r="C472" s="10"/>
      <c r="D472" s="33" t="s">
        <v>472</v>
      </c>
      <c r="E472" s="133">
        <f>E473</f>
        <v>23</v>
      </c>
      <c r="F472" s="133">
        <f t="shared" si="87"/>
        <v>23</v>
      </c>
      <c r="G472" s="133">
        <f t="shared" si="87"/>
        <v>23</v>
      </c>
    </row>
    <row r="473" spans="1:7" ht="22.5">
      <c r="A473" s="10" t="s">
        <v>9</v>
      </c>
      <c r="B473" s="41" t="s">
        <v>198</v>
      </c>
      <c r="C473" s="10"/>
      <c r="D473" s="49" t="s">
        <v>595</v>
      </c>
      <c r="E473" s="133">
        <f>E474</f>
        <v>23</v>
      </c>
      <c r="F473" s="133">
        <f t="shared" si="87"/>
        <v>23</v>
      </c>
      <c r="G473" s="133">
        <f t="shared" si="87"/>
        <v>23</v>
      </c>
    </row>
    <row r="474" spans="1:7" ht="12.75">
      <c r="A474" s="10" t="s">
        <v>9</v>
      </c>
      <c r="B474" s="41" t="s">
        <v>199</v>
      </c>
      <c r="C474" s="10"/>
      <c r="D474" s="49" t="s">
        <v>194</v>
      </c>
      <c r="E474" s="133">
        <f>E475</f>
        <v>23</v>
      </c>
      <c r="F474" s="133">
        <f t="shared" si="87"/>
        <v>23</v>
      </c>
      <c r="G474" s="133">
        <f t="shared" si="87"/>
        <v>23</v>
      </c>
    </row>
    <row r="475" spans="1:7" ht="22.5">
      <c r="A475" s="10" t="s">
        <v>9</v>
      </c>
      <c r="B475" s="41" t="s">
        <v>199</v>
      </c>
      <c r="C475" s="10" t="s">
        <v>110</v>
      </c>
      <c r="D475" s="34" t="s">
        <v>698</v>
      </c>
      <c r="E475" s="133">
        <f>'Прил.№5'!F663</f>
        <v>23</v>
      </c>
      <c r="F475" s="133">
        <f>'Прил.№5'!G663</f>
        <v>23</v>
      </c>
      <c r="G475" s="133">
        <f>'Прил.№5'!H663</f>
        <v>23</v>
      </c>
    </row>
    <row r="476" spans="1:7" ht="12.75">
      <c r="A476" s="10" t="s">
        <v>9</v>
      </c>
      <c r="B476" s="41" t="s">
        <v>200</v>
      </c>
      <c r="C476" s="10"/>
      <c r="D476" s="49" t="s">
        <v>221</v>
      </c>
      <c r="E476" s="133">
        <f aca="true" t="shared" si="88" ref="E476:G477">E477</f>
        <v>7614</v>
      </c>
      <c r="F476" s="133">
        <f t="shared" si="88"/>
        <v>7455</v>
      </c>
      <c r="G476" s="133">
        <f t="shared" si="88"/>
        <v>7455</v>
      </c>
    </row>
    <row r="477" spans="1:7" ht="33.75">
      <c r="A477" s="10" t="s">
        <v>9</v>
      </c>
      <c r="B477" s="41" t="s">
        <v>201</v>
      </c>
      <c r="C477" s="10"/>
      <c r="D477" s="34" t="s">
        <v>202</v>
      </c>
      <c r="E477" s="133">
        <f t="shared" si="88"/>
        <v>7614</v>
      </c>
      <c r="F477" s="133">
        <f t="shared" si="88"/>
        <v>7455</v>
      </c>
      <c r="G477" s="133">
        <f t="shared" si="88"/>
        <v>7455</v>
      </c>
    </row>
    <row r="478" spans="1:7" ht="12.75">
      <c r="A478" s="10" t="s">
        <v>9</v>
      </c>
      <c r="B478" s="41" t="s">
        <v>203</v>
      </c>
      <c r="C478" s="10"/>
      <c r="D478" s="33" t="s">
        <v>472</v>
      </c>
      <c r="E478" s="133">
        <f>E479+E482</f>
        <v>7614</v>
      </c>
      <c r="F478" s="133">
        <f>F479+F482</f>
        <v>7455</v>
      </c>
      <c r="G478" s="133">
        <f>G479+G482</f>
        <v>7455</v>
      </c>
    </row>
    <row r="479" spans="1:7" ht="12.75">
      <c r="A479" s="10" t="s">
        <v>9</v>
      </c>
      <c r="B479" s="41" t="s">
        <v>204</v>
      </c>
      <c r="C479" s="10"/>
      <c r="D479" s="34" t="s">
        <v>599</v>
      </c>
      <c r="E479" s="133">
        <f aca="true" t="shared" si="89" ref="E479:G480">E480</f>
        <v>910</v>
      </c>
      <c r="F479" s="133">
        <f t="shared" si="89"/>
        <v>900</v>
      </c>
      <c r="G479" s="133">
        <f t="shared" si="89"/>
        <v>900</v>
      </c>
    </row>
    <row r="480" spans="1:7" ht="12.75">
      <c r="A480" s="10" t="s">
        <v>9</v>
      </c>
      <c r="B480" s="41" t="s">
        <v>205</v>
      </c>
      <c r="C480" s="10"/>
      <c r="D480" s="34" t="s">
        <v>206</v>
      </c>
      <c r="E480" s="133">
        <f t="shared" si="89"/>
        <v>910</v>
      </c>
      <c r="F480" s="133">
        <f t="shared" si="89"/>
        <v>900</v>
      </c>
      <c r="G480" s="133">
        <f t="shared" si="89"/>
        <v>900</v>
      </c>
    </row>
    <row r="481" spans="1:7" ht="45">
      <c r="A481" s="10" t="s">
        <v>9</v>
      </c>
      <c r="B481" s="41" t="s">
        <v>205</v>
      </c>
      <c r="C481" s="10" t="s">
        <v>108</v>
      </c>
      <c r="D481" s="34" t="s">
        <v>109</v>
      </c>
      <c r="E481" s="133">
        <f>'Прил.№5'!F669</f>
        <v>910</v>
      </c>
      <c r="F481" s="133">
        <f>'Прил.№5'!G669</f>
        <v>900</v>
      </c>
      <c r="G481" s="133">
        <f>'Прил.№5'!H669</f>
        <v>900</v>
      </c>
    </row>
    <row r="482" spans="1:7" ht="33.75">
      <c r="A482" s="10" t="s">
        <v>9</v>
      </c>
      <c r="B482" s="41" t="s">
        <v>207</v>
      </c>
      <c r="C482" s="10"/>
      <c r="D482" s="34" t="s">
        <v>181</v>
      </c>
      <c r="E482" s="133">
        <f>E483+E487</f>
        <v>6704</v>
      </c>
      <c r="F482" s="133">
        <f>F483+F487</f>
        <v>6555</v>
      </c>
      <c r="G482" s="133">
        <f>G483+G487</f>
        <v>6555</v>
      </c>
    </row>
    <row r="483" spans="1:7" ht="22.5">
      <c r="A483" s="10" t="s">
        <v>9</v>
      </c>
      <c r="B483" s="41" t="s">
        <v>208</v>
      </c>
      <c r="C483" s="10"/>
      <c r="D483" s="36" t="s">
        <v>192</v>
      </c>
      <c r="E483" s="133">
        <f>E484+E485+E486</f>
        <v>6658.2</v>
      </c>
      <c r="F483" s="133">
        <f>F484+F485+F486</f>
        <v>6555</v>
      </c>
      <c r="G483" s="133">
        <f>G484+G485+G486</f>
        <v>6555</v>
      </c>
    </row>
    <row r="484" spans="1:7" ht="45">
      <c r="A484" s="10" t="s">
        <v>9</v>
      </c>
      <c r="B484" s="41" t="s">
        <v>208</v>
      </c>
      <c r="C484" s="10" t="s">
        <v>108</v>
      </c>
      <c r="D484" s="34" t="s">
        <v>109</v>
      </c>
      <c r="E484" s="133">
        <f>'Прил.№5'!F672</f>
        <v>4960</v>
      </c>
      <c r="F484" s="133">
        <f>'Прил.№5'!G672</f>
        <v>4860</v>
      </c>
      <c r="G484" s="133">
        <f>'Прил.№5'!H672</f>
        <v>4860</v>
      </c>
    </row>
    <row r="485" spans="1:7" ht="22.5">
      <c r="A485" s="10" t="s">
        <v>9</v>
      </c>
      <c r="B485" s="41" t="s">
        <v>208</v>
      </c>
      <c r="C485" s="10" t="s">
        <v>110</v>
      </c>
      <c r="D485" s="34" t="s">
        <v>698</v>
      </c>
      <c r="E485" s="133">
        <f>'Прил.№5'!F673</f>
        <v>1641.2</v>
      </c>
      <c r="F485" s="133">
        <f>'Прил.№5'!G673</f>
        <v>1638</v>
      </c>
      <c r="G485" s="133">
        <f>'Прил.№5'!H673</f>
        <v>1638</v>
      </c>
    </row>
    <row r="486" spans="1:7" ht="12.75">
      <c r="A486" s="10" t="s">
        <v>9</v>
      </c>
      <c r="B486" s="41" t="s">
        <v>208</v>
      </c>
      <c r="C486" s="10" t="s">
        <v>174</v>
      </c>
      <c r="D486" s="33" t="s">
        <v>175</v>
      </c>
      <c r="E486" s="136">
        <f>'Прил.№5'!F674</f>
        <v>57</v>
      </c>
      <c r="F486" s="136">
        <f>'Прил.№5'!G674</f>
        <v>57</v>
      </c>
      <c r="G486" s="136">
        <f>'Прил.№5'!H674</f>
        <v>57</v>
      </c>
    </row>
    <row r="487" spans="1:7" ht="45">
      <c r="A487" s="10" t="s">
        <v>9</v>
      </c>
      <c r="B487" s="41" t="s">
        <v>209</v>
      </c>
      <c r="C487" s="10"/>
      <c r="D487" s="34" t="s">
        <v>463</v>
      </c>
      <c r="E487" s="133">
        <f aca="true" t="shared" si="90" ref="E487:G488">E488</f>
        <v>45.8</v>
      </c>
      <c r="F487" s="133">
        <f t="shared" si="90"/>
        <v>0</v>
      </c>
      <c r="G487" s="133">
        <f t="shared" si="90"/>
        <v>0</v>
      </c>
    </row>
    <row r="488" spans="1:7" ht="22.5">
      <c r="A488" s="10" t="s">
        <v>9</v>
      </c>
      <c r="B488" s="41" t="s">
        <v>210</v>
      </c>
      <c r="C488" s="10"/>
      <c r="D488" s="36" t="s">
        <v>192</v>
      </c>
      <c r="E488" s="133">
        <f t="shared" si="90"/>
        <v>45.8</v>
      </c>
      <c r="F488" s="133">
        <f t="shared" si="90"/>
        <v>0</v>
      </c>
      <c r="G488" s="133">
        <f t="shared" si="90"/>
        <v>0</v>
      </c>
    </row>
    <row r="489" spans="1:7" ht="22.5">
      <c r="A489" s="10" t="s">
        <v>9</v>
      </c>
      <c r="B489" s="41" t="s">
        <v>210</v>
      </c>
      <c r="C489" s="10" t="s">
        <v>110</v>
      </c>
      <c r="D489" s="34" t="s">
        <v>698</v>
      </c>
      <c r="E489" s="133">
        <f>'Прил.№5'!F677</f>
        <v>45.8</v>
      </c>
      <c r="F489" s="133">
        <f>'Прил.№5'!G677</f>
        <v>0</v>
      </c>
      <c r="G489" s="133">
        <f>'Прил.№5'!H677</f>
        <v>0</v>
      </c>
    </row>
    <row r="490" spans="1:7" ht="12.75">
      <c r="A490" s="39" t="s">
        <v>11</v>
      </c>
      <c r="B490" s="39"/>
      <c r="C490" s="17"/>
      <c r="D490" s="13" t="str">
        <f>'Прил.№5'!E428</f>
        <v>Культура, кинематография</v>
      </c>
      <c r="E490" s="131">
        <f>E491+E549</f>
        <v>28998.2</v>
      </c>
      <c r="F490" s="131">
        <f>F491+F549</f>
        <v>27208</v>
      </c>
      <c r="G490" s="131">
        <f>G491+G549</f>
        <v>27008</v>
      </c>
    </row>
    <row r="491" spans="1:7" ht="12.75">
      <c r="A491" s="39" t="s">
        <v>61</v>
      </c>
      <c r="B491" s="39"/>
      <c r="C491" s="17"/>
      <c r="D491" s="19" t="s">
        <v>62</v>
      </c>
      <c r="E491" s="131">
        <f>E492</f>
        <v>22248.2</v>
      </c>
      <c r="F491" s="131">
        <f>F492</f>
        <v>20615</v>
      </c>
      <c r="G491" s="131">
        <f>G492</f>
        <v>20415</v>
      </c>
    </row>
    <row r="492" spans="1:7" s="5" customFormat="1" ht="22.5">
      <c r="A492" s="10" t="s">
        <v>61</v>
      </c>
      <c r="B492" s="41" t="s">
        <v>317</v>
      </c>
      <c r="C492" s="10"/>
      <c r="D492" s="34" t="s">
        <v>52</v>
      </c>
      <c r="E492" s="133">
        <f>E493+E524+E538</f>
        <v>22248.2</v>
      </c>
      <c r="F492" s="133">
        <f>F493+F524+F538</f>
        <v>20615</v>
      </c>
      <c r="G492" s="133">
        <f>G493+G524+G538</f>
        <v>20415</v>
      </c>
    </row>
    <row r="493" spans="1:7" ht="22.5">
      <c r="A493" s="10" t="s">
        <v>61</v>
      </c>
      <c r="B493" s="41" t="s">
        <v>251</v>
      </c>
      <c r="C493" s="10"/>
      <c r="D493" s="46" t="s">
        <v>605</v>
      </c>
      <c r="E493" s="133">
        <f aca="true" t="shared" si="91" ref="E493:G494">E494</f>
        <v>15608.2</v>
      </c>
      <c r="F493" s="133">
        <f t="shared" si="91"/>
        <v>14355</v>
      </c>
      <c r="G493" s="133">
        <f t="shared" si="91"/>
        <v>14255</v>
      </c>
    </row>
    <row r="494" spans="1:7" ht="12.75">
      <c r="A494" s="10" t="s">
        <v>61</v>
      </c>
      <c r="B494" s="41" t="s">
        <v>252</v>
      </c>
      <c r="C494" s="10"/>
      <c r="D494" s="34" t="s">
        <v>606</v>
      </c>
      <c r="E494" s="133">
        <f t="shared" si="91"/>
        <v>15608.2</v>
      </c>
      <c r="F494" s="133">
        <f t="shared" si="91"/>
        <v>14355</v>
      </c>
      <c r="G494" s="133">
        <f t="shared" si="91"/>
        <v>14255</v>
      </c>
    </row>
    <row r="495" spans="1:7" ht="12.75">
      <c r="A495" s="10" t="s">
        <v>61</v>
      </c>
      <c r="B495" s="41" t="s">
        <v>253</v>
      </c>
      <c r="C495" s="10"/>
      <c r="D495" s="33" t="s">
        <v>472</v>
      </c>
      <c r="E495" s="133">
        <f>E496+E512+E517+E502+E505+E520+E499</f>
        <v>15608.2</v>
      </c>
      <c r="F495" s="133">
        <f>F496+F512+F517+F502+F505+F520+F499</f>
        <v>14355</v>
      </c>
      <c r="G495" s="133">
        <f>G496+G512+G517+G502+G505+G520+G499</f>
        <v>14255</v>
      </c>
    </row>
    <row r="496" spans="1:7" ht="33.75">
      <c r="A496" s="10" t="s">
        <v>61</v>
      </c>
      <c r="B496" s="41" t="s">
        <v>254</v>
      </c>
      <c r="C496" s="10"/>
      <c r="D496" s="34" t="s">
        <v>607</v>
      </c>
      <c r="E496" s="133">
        <f>E497+E508</f>
        <v>5275</v>
      </c>
      <c r="F496" s="133">
        <f>F497+F508</f>
        <v>5125</v>
      </c>
      <c r="G496" s="133">
        <f>G497+G508</f>
        <v>5125</v>
      </c>
    </row>
    <row r="497" spans="1:7" ht="33.75">
      <c r="A497" s="10" t="s">
        <v>61</v>
      </c>
      <c r="B497" s="41" t="s">
        <v>255</v>
      </c>
      <c r="C497" s="10"/>
      <c r="D497" s="34" t="s">
        <v>323</v>
      </c>
      <c r="E497" s="133">
        <f>E498</f>
        <v>5273.3</v>
      </c>
      <c r="F497" s="133">
        <f>F498</f>
        <v>5125</v>
      </c>
      <c r="G497" s="133">
        <f>G498</f>
        <v>5125</v>
      </c>
    </row>
    <row r="498" spans="1:7" ht="22.5">
      <c r="A498" s="10" t="s">
        <v>61</v>
      </c>
      <c r="B498" s="41" t="s">
        <v>255</v>
      </c>
      <c r="C498" s="10" t="s">
        <v>176</v>
      </c>
      <c r="D498" s="34" t="s">
        <v>593</v>
      </c>
      <c r="E498" s="133">
        <f>'Прил.№5'!F436</f>
        <v>5273.3</v>
      </c>
      <c r="F498" s="133">
        <f>'Прил.№5'!G436</f>
        <v>5125</v>
      </c>
      <c r="G498" s="133">
        <f>'Прил.№5'!H436</f>
        <v>5125</v>
      </c>
    </row>
    <row r="499" spans="1:7" ht="45">
      <c r="A499" s="10" t="s">
        <v>61</v>
      </c>
      <c r="B499" s="41" t="s">
        <v>690</v>
      </c>
      <c r="C499" s="10"/>
      <c r="D499" s="34" t="s">
        <v>34</v>
      </c>
      <c r="E499" s="133">
        <f aca="true" t="shared" si="92" ref="E499:G500">E500</f>
        <v>800</v>
      </c>
      <c r="F499" s="133">
        <f t="shared" si="92"/>
        <v>800</v>
      </c>
      <c r="G499" s="133">
        <f t="shared" si="92"/>
        <v>700</v>
      </c>
    </row>
    <row r="500" spans="1:7" ht="56.25">
      <c r="A500" s="10" t="s">
        <v>61</v>
      </c>
      <c r="B500" s="41" t="s">
        <v>691</v>
      </c>
      <c r="C500" s="10"/>
      <c r="D500" s="34" t="s">
        <v>33</v>
      </c>
      <c r="E500" s="133">
        <f t="shared" si="92"/>
        <v>800</v>
      </c>
      <c r="F500" s="133">
        <f t="shared" si="92"/>
        <v>800</v>
      </c>
      <c r="G500" s="133">
        <f t="shared" si="92"/>
        <v>700</v>
      </c>
    </row>
    <row r="501" spans="1:7" ht="22.5">
      <c r="A501" s="10" t="s">
        <v>61</v>
      </c>
      <c r="B501" s="41" t="s">
        <v>691</v>
      </c>
      <c r="C501" s="10" t="s">
        <v>176</v>
      </c>
      <c r="D501" s="34" t="s">
        <v>593</v>
      </c>
      <c r="E501" s="133">
        <f>'Прил.№5'!F439</f>
        <v>800</v>
      </c>
      <c r="F501" s="133">
        <f>'Прил.№5'!G439</f>
        <v>800</v>
      </c>
      <c r="G501" s="133">
        <f>'Прил.№5'!H439</f>
        <v>700</v>
      </c>
    </row>
    <row r="502" spans="1:7" ht="12.75">
      <c r="A502" s="10" t="s">
        <v>61</v>
      </c>
      <c r="B502" s="41" t="s">
        <v>237</v>
      </c>
      <c r="C502" s="10"/>
      <c r="D502" s="36" t="s">
        <v>435</v>
      </c>
      <c r="E502" s="133">
        <f aca="true" t="shared" si="93" ref="E502:G503">E503</f>
        <v>75</v>
      </c>
      <c r="F502" s="133">
        <f t="shared" si="93"/>
        <v>0</v>
      </c>
      <c r="G502" s="133">
        <f t="shared" si="93"/>
        <v>0</v>
      </c>
    </row>
    <row r="503" spans="1:7" ht="12.75">
      <c r="A503" s="10" t="s">
        <v>61</v>
      </c>
      <c r="B503" s="41" t="s">
        <v>238</v>
      </c>
      <c r="C503" s="10"/>
      <c r="D503" s="34" t="s">
        <v>239</v>
      </c>
      <c r="E503" s="133">
        <f t="shared" si="93"/>
        <v>75</v>
      </c>
      <c r="F503" s="133">
        <f t="shared" si="93"/>
        <v>0</v>
      </c>
      <c r="G503" s="133">
        <f t="shared" si="93"/>
        <v>0</v>
      </c>
    </row>
    <row r="504" spans="1:7" ht="22.5">
      <c r="A504" s="10" t="s">
        <v>61</v>
      </c>
      <c r="B504" s="41" t="s">
        <v>238</v>
      </c>
      <c r="C504" s="10" t="s">
        <v>176</v>
      </c>
      <c r="D504" s="34" t="s">
        <v>593</v>
      </c>
      <c r="E504" s="133">
        <f>'Прил.№5'!F442</f>
        <v>75</v>
      </c>
      <c r="F504" s="133">
        <f>'Прил.№5'!G442</f>
        <v>0</v>
      </c>
      <c r="G504" s="133">
        <f>'Прил.№5'!H442</f>
        <v>0</v>
      </c>
    </row>
    <row r="505" spans="1:7" ht="22.5">
      <c r="A505" s="10" t="s">
        <v>61</v>
      </c>
      <c r="B505" s="41" t="s">
        <v>240</v>
      </c>
      <c r="C505" s="10"/>
      <c r="D505" s="36" t="s">
        <v>67</v>
      </c>
      <c r="E505" s="133">
        <f aca="true" t="shared" si="94" ref="E505:G506">E506</f>
        <v>150</v>
      </c>
      <c r="F505" s="133">
        <f t="shared" si="94"/>
        <v>0</v>
      </c>
      <c r="G505" s="133">
        <f t="shared" si="94"/>
        <v>0</v>
      </c>
    </row>
    <row r="506" spans="1:7" ht="12.75">
      <c r="A506" s="10" t="s">
        <v>61</v>
      </c>
      <c r="B506" s="41" t="s">
        <v>241</v>
      </c>
      <c r="C506" s="10"/>
      <c r="D506" s="34" t="s">
        <v>239</v>
      </c>
      <c r="E506" s="133">
        <f t="shared" si="94"/>
        <v>150</v>
      </c>
      <c r="F506" s="133">
        <f t="shared" si="94"/>
        <v>0</v>
      </c>
      <c r="G506" s="133">
        <f t="shared" si="94"/>
        <v>0</v>
      </c>
    </row>
    <row r="507" spans="1:7" ht="22.5">
      <c r="A507" s="10" t="s">
        <v>61</v>
      </c>
      <c r="B507" s="41" t="s">
        <v>241</v>
      </c>
      <c r="C507" s="10" t="s">
        <v>176</v>
      </c>
      <c r="D507" s="34" t="s">
        <v>593</v>
      </c>
      <c r="E507" s="133">
        <f>'Прил.№5'!F445</f>
        <v>150</v>
      </c>
      <c r="F507" s="133">
        <f>'Прил.№5'!G445</f>
        <v>0</v>
      </c>
      <c r="G507" s="133">
        <f>'Прил.№5'!H445</f>
        <v>0</v>
      </c>
    </row>
    <row r="508" spans="1:7" ht="33.75">
      <c r="A508" s="10" t="s">
        <v>61</v>
      </c>
      <c r="B508" s="41" t="s">
        <v>781</v>
      </c>
      <c r="C508" s="10"/>
      <c r="D508" s="33" t="s">
        <v>574</v>
      </c>
      <c r="E508" s="133">
        <f>E509</f>
        <v>1.7</v>
      </c>
      <c r="F508" s="133">
        <f aca="true" t="shared" si="95" ref="F508:G510">F509</f>
        <v>0</v>
      </c>
      <c r="G508" s="133">
        <f t="shared" si="95"/>
        <v>0</v>
      </c>
    </row>
    <row r="509" spans="1:7" ht="33.75">
      <c r="A509" s="10" t="s">
        <v>61</v>
      </c>
      <c r="B509" s="41" t="s">
        <v>783</v>
      </c>
      <c r="C509" s="10"/>
      <c r="D509" s="33" t="s">
        <v>782</v>
      </c>
      <c r="E509" s="133">
        <f>E510</f>
        <v>1.7</v>
      </c>
      <c r="F509" s="133">
        <f t="shared" si="95"/>
        <v>0</v>
      </c>
      <c r="G509" s="133">
        <f t="shared" si="95"/>
        <v>0</v>
      </c>
    </row>
    <row r="510" spans="1:7" ht="12.75">
      <c r="A510" s="10" t="s">
        <v>61</v>
      </c>
      <c r="B510" s="41" t="s">
        <v>784</v>
      </c>
      <c r="C510" s="10"/>
      <c r="D510" s="34" t="s">
        <v>239</v>
      </c>
      <c r="E510" s="133">
        <f>E511</f>
        <v>1.7</v>
      </c>
      <c r="F510" s="133">
        <f t="shared" si="95"/>
        <v>0</v>
      </c>
      <c r="G510" s="133">
        <f t="shared" si="95"/>
        <v>0</v>
      </c>
    </row>
    <row r="511" spans="1:7" ht="22.5">
      <c r="A511" s="10" t="s">
        <v>61</v>
      </c>
      <c r="B511" s="41" t="s">
        <v>784</v>
      </c>
      <c r="C511" s="10" t="s">
        <v>176</v>
      </c>
      <c r="D511" s="34" t="s">
        <v>593</v>
      </c>
      <c r="E511" s="133">
        <f>'Прил.№5'!F449</f>
        <v>1.7</v>
      </c>
      <c r="F511" s="133">
        <f>'Прил.№5'!G449</f>
        <v>0</v>
      </c>
      <c r="G511" s="133">
        <f>'Прил.№5'!H449</f>
        <v>0</v>
      </c>
    </row>
    <row r="512" spans="1:7" ht="33.75">
      <c r="A512" s="10" t="s">
        <v>61</v>
      </c>
      <c r="B512" s="41" t="s">
        <v>256</v>
      </c>
      <c r="C512" s="51"/>
      <c r="D512" s="49" t="s">
        <v>608</v>
      </c>
      <c r="E512" s="133">
        <f>E513</f>
        <v>7770</v>
      </c>
      <c r="F512" s="133">
        <f>F513</f>
        <v>7550</v>
      </c>
      <c r="G512" s="133">
        <f>G513</f>
        <v>7550</v>
      </c>
    </row>
    <row r="513" spans="1:7" ht="22.5">
      <c r="A513" s="10" t="s">
        <v>61</v>
      </c>
      <c r="B513" s="41" t="s">
        <v>257</v>
      </c>
      <c r="C513" s="51"/>
      <c r="D513" s="49" t="s">
        <v>348</v>
      </c>
      <c r="E513" s="133">
        <f>E514+E515+E516</f>
        <v>7770</v>
      </c>
      <c r="F513" s="133">
        <f>F514+F515+F516</f>
        <v>7550</v>
      </c>
      <c r="G513" s="133">
        <f>G514+G515+G516</f>
        <v>7550</v>
      </c>
    </row>
    <row r="514" spans="1:7" ht="45">
      <c r="A514" s="10" t="s">
        <v>61</v>
      </c>
      <c r="B514" s="41" t="s">
        <v>257</v>
      </c>
      <c r="C514" s="10" t="s">
        <v>108</v>
      </c>
      <c r="D514" s="34" t="s">
        <v>109</v>
      </c>
      <c r="E514" s="136">
        <f>'Прил.№5'!F452</f>
        <v>4379</v>
      </c>
      <c r="F514" s="136">
        <f>'Прил.№5'!G452</f>
        <v>4279</v>
      </c>
      <c r="G514" s="136">
        <f>'Прил.№5'!H452</f>
        <v>4279</v>
      </c>
    </row>
    <row r="515" spans="1:7" ht="22.5">
      <c r="A515" s="10" t="s">
        <v>61</v>
      </c>
      <c r="B515" s="41" t="s">
        <v>257</v>
      </c>
      <c r="C515" s="10" t="s">
        <v>110</v>
      </c>
      <c r="D515" s="34" t="s">
        <v>698</v>
      </c>
      <c r="E515" s="136">
        <f>'Прил.№5'!F453</f>
        <v>3329</v>
      </c>
      <c r="F515" s="136">
        <f>'Прил.№5'!G453</f>
        <v>3209</v>
      </c>
      <c r="G515" s="136">
        <f>'Прил.№5'!H453</f>
        <v>3209</v>
      </c>
    </row>
    <row r="516" spans="1:7" ht="12.75">
      <c r="A516" s="10" t="s">
        <v>61</v>
      </c>
      <c r="B516" s="41" t="s">
        <v>257</v>
      </c>
      <c r="C516" s="10" t="s">
        <v>174</v>
      </c>
      <c r="D516" s="33" t="s">
        <v>175</v>
      </c>
      <c r="E516" s="133">
        <f>'Прил.№5'!F454</f>
        <v>62</v>
      </c>
      <c r="F516" s="133">
        <f>'Прил.№5'!G454</f>
        <v>62</v>
      </c>
      <c r="G516" s="133">
        <f>'Прил.№5'!H454</f>
        <v>62</v>
      </c>
    </row>
    <row r="517" spans="1:7" ht="22.5">
      <c r="A517" s="10" t="s">
        <v>61</v>
      </c>
      <c r="B517" s="41" t="s">
        <v>258</v>
      </c>
      <c r="C517" s="10"/>
      <c r="D517" s="34" t="s">
        <v>596</v>
      </c>
      <c r="E517" s="133">
        <f aca="true" t="shared" si="96" ref="E517:G518">E518</f>
        <v>158.2</v>
      </c>
      <c r="F517" s="133">
        <f t="shared" si="96"/>
        <v>0</v>
      </c>
      <c r="G517" s="133">
        <f t="shared" si="96"/>
        <v>0</v>
      </c>
    </row>
    <row r="518" spans="1:7" ht="22.5">
      <c r="A518" s="10" t="s">
        <v>61</v>
      </c>
      <c r="B518" s="41" t="s">
        <v>259</v>
      </c>
      <c r="C518" s="10"/>
      <c r="D518" s="49" t="s">
        <v>348</v>
      </c>
      <c r="E518" s="133">
        <f t="shared" si="96"/>
        <v>158.2</v>
      </c>
      <c r="F518" s="133">
        <f t="shared" si="96"/>
        <v>0</v>
      </c>
      <c r="G518" s="133">
        <f t="shared" si="96"/>
        <v>0</v>
      </c>
    </row>
    <row r="519" spans="1:7" ht="22.5">
      <c r="A519" s="10" t="s">
        <v>61</v>
      </c>
      <c r="B519" s="41" t="s">
        <v>259</v>
      </c>
      <c r="C519" s="10" t="s">
        <v>110</v>
      </c>
      <c r="D519" s="34" t="s">
        <v>111</v>
      </c>
      <c r="E519" s="133">
        <f>'Прил.№5'!F457</f>
        <v>158.2</v>
      </c>
      <c r="F519" s="133">
        <f>'Прил.№5'!G457</f>
        <v>0</v>
      </c>
      <c r="G519" s="133">
        <f>'Прил.№5'!H457</f>
        <v>0</v>
      </c>
    </row>
    <row r="520" spans="1:7" ht="56.25">
      <c r="A520" s="10" t="s">
        <v>61</v>
      </c>
      <c r="B520" s="41" t="s">
        <v>692</v>
      </c>
      <c r="C520" s="10"/>
      <c r="D520" s="49" t="s">
        <v>35</v>
      </c>
      <c r="E520" s="133">
        <f>E521</f>
        <v>1380</v>
      </c>
      <c r="F520" s="133">
        <f>F521</f>
        <v>880</v>
      </c>
      <c r="G520" s="133">
        <f>G521</f>
        <v>880</v>
      </c>
    </row>
    <row r="521" spans="1:7" ht="45">
      <c r="A521" s="10" t="s">
        <v>61</v>
      </c>
      <c r="B521" s="41" t="s">
        <v>693</v>
      </c>
      <c r="C521" s="10"/>
      <c r="D521" s="49" t="s">
        <v>36</v>
      </c>
      <c r="E521" s="133">
        <f>E522+E523</f>
        <v>1380</v>
      </c>
      <c r="F521" s="133">
        <f>F522+F523</f>
        <v>880</v>
      </c>
      <c r="G521" s="133">
        <f>G522+G523</f>
        <v>880</v>
      </c>
    </row>
    <row r="522" spans="1:7" ht="45">
      <c r="A522" s="10" t="s">
        <v>61</v>
      </c>
      <c r="B522" s="41" t="s">
        <v>693</v>
      </c>
      <c r="C522" s="10" t="s">
        <v>108</v>
      </c>
      <c r="D522" s="34" t="s">
        <v>109</v>
      </c>
      <c r="E522" s="133">
        <f>'Прил.№5'!F460</f>
        <v>880</v>
      </c>
      <c r="F522" s="133">
        <f>'Прил.№5'!G460</f>
        <v>880</v>
      </c>
      <c r="G522" s="133">
        <f>'Прил.№5'!H460</f>
        <v>880</v>
      </c>
    </row>
    <row r="523" spans="1:7" ht="22.5">
      <c r="A523" s="10" t="s">
        <v>61</v>
      </c>
      <c r="B523" s="41" t="s">
        <v>693</v>
      </c>
      <c r="C523" s="10" t="s">
        <v>110</v>
      </c>
      <c r="D523" s="34" t="s">
        <v>698</v>
      </c>
      <c r="E523" s="133">
        <f>'Прил.№5'!F461</f>
        <v>500</v>
      </c>
      <c r="F523" s="133">
        <f>'Прил.№5'!G461</f>
        <v>0</v>
      </c>
      <c r="G523" s="133">
        <f>'Прил.№5'!H461</f>
        <v>0</v>
      </c>
    </row>
    <row r="524" spans="1:7" ht="12.75">
      <c r="A524" s="10" t="s">
        <v>61</v>
      </c>
      <c r="B524" s="41" t="s">
        <v>260</v>
      </c>
      <c r="C524" s="10"/>
      <c r="D524" s="46" t="s">
        <v>619</v>
      </c>
      <c r="E524" s="136">
        <f aca="true" t="shared" si="97" ref="E524:G525">E525</f>
        <v>6350</v>
      </c>
      <c r="F524" s="136">
        <f t="shared" si="97"/>
        <v>5990</v>
      </c>
      <c r="G524" s="136">
        <f t="shared" si="97"/>
        <v>5890</v>
      </c>
    </row>
    <row r="525" spans="1:7" ht="12.75">
      <c r="A525" s="10" t="s">
        <v>61</v>
      </c>
      <c r="B525" s="41" t="s">
        <v>261</v>
      </c>
      <c r="C525" s="10"/>
      <c r="D525" s="34" t="s">
        <v>619</v>
      </c>
      <c r="E525" s="136">
        <f t="shared" si="97"/>
        <v>6350</v>
      </c>
      <c r="F525" s="136">
        <f t="shared" si="97"/>
        <v>5990</v>
      </c>
      <c r="G525" s="136">
        <f t="shared" si="97"/>
        <v>5890</v>
      </c>
    </row>
    <row r="526" spans="1:7" ht="12.75">
      <c r="A526" s="10" t="s">
        <v>61</v>
      </c>
      <c r="B526" s="41" t="s">
        <v>262</v>
      </c>
      <c r="C526" s="10"/>
      <c r="D526" s="33" t="s">
        <v>472</v>
      </c>
      <c r="E526" s="136">
        <f>E527+E532+E535</f>
        <v>6350</v>
      </c>
      <c r="F526" s="136">
        <f>F527+F532+F535</f>
        <v>5990</v>
      </c>
      <c r="G526" s="136">
        <f>G527+G532+G535</f>
        <v>5890</v>
      </c>
    </row>
    <row r="527" spans="1:7" ht="22.5">
      <c r="A527" s="10" t="s">
        <v>61</v>
      </c>
      <c r="B527" s="41" t="s">
        <v>263</v>
      </c>
      <c r="C527" s="10"/>
      <c r="D527" s="34" t="s">
        <v>609</v>
      </c>
      <c r="E527" s="136">
        <f>E528</f>
        <v>5680</v>
      </c>
      <c r="F527" s="136">
        <f>F528</f>
        <v>5470</v>
      </c>
      <c r="G527" s="136">
        <f>G528</f>
        <v>5370</v>
      </c>
    </row>
    <row r="528" spans="1:7" ht="22.5">
      <c r="A528" s="10" t="s">
        <v>61</v>
      </c>
      <c r="B528" s="41" t="s">
        <v>264</v>
      </c>
      <c r="C528" s="10"/>
      <c r="D528" s="49" t="s">
        <v>348</v>
      </c>
      <c r="E528" s="136">
        <f>E529+E530+E531</f>
        <v>5680</v>
      </c>
      <c r="F528" s="136">
        <f>F529+F530+F531</f>
        <v>5470</v>
      </c>
      <c r="G528" s="136">
        <f>G529+G530+G531</f>
        <v>5370</v>
      </c>
    </row>
    <row r="529" spans="1:7" ht="45">
      <c r="A529" s="10" t="s">
        <v>61</v>
      </c>
      <c r="B529" s="41" t="s">
        <v>264</v>
      </c>
      <c r="C529" s="10" t="s">
        <v>108</v>
      </c>
      <c r="D529" s="34" t="s">
        <v>109</v>
      </c>
      <c r="E529" s="136">
        <f>'Прил.№5'!F467</f>
        <v>4366</v>
      </c>
      <c r="F529" s="136">
        <f>'Прил.№5'!G467</f>
        <v>4306</v>
      </c>
      <c r="G529" s="136">
        <f>'Прил.№5'!H467</f>
        <v>4206</v>
      </c>
    </row>
    <row r="530" spans="1:7" ht="22.5">
      <c r="A530" s="10" t="s">
        <v>61</v>
      </c>
      <c r="B530" s="41" t="s">
        <v>264</v>
      </c>
      <c r="C530" s="10" t="s">
        <v>110</v>
      </c>
      <c r="D530" s="34" t="s">
        <v>698</v>
      </c>
      <c r="E530" s="136">
        <f>'Прил.№5'!F468</f>
        <v>1261</v>
      </c>
      <c r="F530" s="136">
        <f>'Прил.№5'!G468</f>
        <v>1111</v>
      </c>
      <c r="G530" s="136">
        <f>'Прил.№5'!H468</f>
        <v>1111</v>
      </c>
    </row>
    <row r="531" spans="1:7" ht="12.75">
      <c r="A531" s="10" t="s">
        <v>61</v>
      </c>
      <c r="B531" s="41" t="s">
        <v>264</v>
      </c>
      <c r="C531" s="10" t="s">
        <v>174</v>
      </c>
      <c r="D531" s="33" t="s">
        <v>175</v>
      </c>
      <c r="E531" s="133">
        <f>'Прил.№5'!F469</f>
        <v>53</v>
      </c>
      <c r="F531" s="133">
        <f>'Прил.№5'!G469</f>
        <v>53</v>
      </c>
      <c r="G531" s="133">
        <f>'Прил.№5'!H469</f>
        <v>53</v>
      </c>
    </row>
    <row r="532" spans="1:7" ht="22.5">
      <c r="A532" s="10" t="s">
        <v>61</v>
      </c>
      <c r="B532" s="41" t="s">
        <v>265</v>
      </c>
      <c r="C532" s="10"/>
      <c r="D532" s="34" t="s">
        <v>414</v>
      </c>
      <c r="E532" s="136">
        <f aca="true" t="shared" si="98" ref="E532:G533">E533</f>
        <v>150</v>
      </c>
      <c r="F532" s="136">
        <f t="shared" si="98"/>
        <v>0</v>
      </c>
      <c r="G532" s="136">
        <f t="shared" si="98"/>
        <v>0</v>
      </c>
    </row>
    <row r="533" spans="1:7" ht="22.5">
      <c r="A533" s="10" t="s">
        <v>61</v>
      </c>
      <c r="B533" s="41" t="s">
        <v>266</v>
      </c>
      <c r="C533" s="10"/>
      <c r="D533" s="49" t="s">
        <v>348</v>
      </c>
      <c r="E533" s="136">
        <f t="shared" si="98"/>
        <v>150</v>
      </c>
      <c r="F533" s="136">
        <f t="shared" si="98"/>
        <v>0</v>
      </c>
      <c r="G533" s="136">
        <f t="shared" si="98"/>
        <v>0</v>
      </c>
    </row>
    <row r="534" spans="1:7" ht="22.5">
      <c r="A534" s="10" t="s">
        <v>61</v>
      </c>
      <c r="B534" s="41" t="s">
        <v>266</v>
      </c>
      <c r="C534" s="10" t="s">
        <v>110</v>
      </c>
      <c r="D534" s="34" t="s">
        <v>698</v>
      </c>
      <c r="E534" s="136">
        <f>'Прил.№5'!F472</f>
        <v>150</v>
      </c>
      <c r="F534" s="136">
        <f>'Прил.№5'!G472</f>
        <v>0</v>
      </c>
      <c r="G534" s="136">
        <f>'Прил.№5'!H472</f>
        <v>0</v>
      </c>
    </row>
    <row r="535" spans="1:7" ht="33.75">
      <c r="A535" s="10" t="s">
        <v>61</v>
      </c>
      <c r="B535" s="41" t="s">
        <v>694</v>
      </c>
      <c r="C535" s="10"/>
      <c r="D535" s="34" t="s">
        <v>37</v>
      </c>
      <c r="E535" s="136">
        <f aca="true" t="shared" si="99" ref="E535:G536">E536</f>
        <v>520</v>
      </c>
      <c r="F535" s="136">
        <f t="shared" si="99"/>
        <v>520</v>
      </c>
      <c r="G535" s="136">
        <f t="shared" si="99"/>
        <v>520</v>
      </c>
    </row>
    <row r="536" spans="1:7" ht="22.5">
      <c r="A536" s="10" t="s">
        <v>61</v>
      </c>
      <c r="B536" s="41" t="s">
        <v>695</v>
      </c>
      <c r="C536" s="10"/>
      <c r="D536" s="49" t="s">
        <v>348</v>
      </c>
      <c r="E536" s="136">
        <f t="shared" si="99"/>
        <v>520</v>
      </c>
      <c r="F536" s="136">
        <f t="shared" si="99"/>
        <v>520</v>
      </c>
      <c r="G536" s="136">
        <f t="shared" si="99"/>
        <v>520</v>
      </c>
    </row>
    <row r="537" spans="1:7" ht="45">
      <c r="A537" s="10" t="s">
        <v>61</v>
      </c>
      <c r="B537" s="41" t="s">
        <v>695</v>
      </c>
      <c r="C537" s="10" t="s">
        <v>108</v>
      </c>
      <c r="D537" s="34" t="s">
        <v>109</v>
      </c>
      <c r="E537" s="136">
        <f>'Прил.№5'!F475</f>
        <v>520</v>
      </c>
      <c r="F537" s="136">
        <f>'Прил.№5'!G475</f>
        <v>520</v>
      </c>
      <c r="G537" s="136">
        <f>'Прил.№5'!H475</f>
        <v>520</v>
      </c>
    </row>
    <row r="538" spans="1:7" ht="12.75">
      <c r="A538" s="10" t="s">
        <v>61</v>
      </c>
      <c r="B538" s="41" t="s">
        <v>267</v>
      </c>
      <c r="C538" s="10"/>
      <c r="D538" s="46" t="s">
        <v>620</v>
      </c>
      <c r="E538" s="136">
        <f>E539</f>
        <v>290</v>
      </c>
      <c r="F538" s="136">
        <f aca="true" t="shared" si="100" ref="F538:G541">F539</f>
        <v>270</v>
      </c>
      <c r="G538" s="136">
        <f t="shared" si="100"/>
        <v>270</v>
      </c>
    </row>
    <row r="539" spans="1:7" ht="12.75">
      <c r="A539" s="10" t="s">
        <v>61</v>
      </c>
      <c r="B539" s="41" t="s">
        <v>268</v>
      </c>
      <c r="C539" s="10"/>
      <c r="D539" s="34" t="s">
        <v>620</v>
      </c>
      <c r="E539" s="136">
        <f>E540</f>
        <v>290</v>
      </c>
      <c r="F539" s="136">
        <f t="shared" si="100"/>
        <v>270</v>
      </c>
      <c r="G539" s="136">
        <f t="shared" si="100"/>
        <v>270</v>
      </c>
    </row>
    <row r="540" spans="1:7" ht="12.75">
      <c r="A540" s="10" t="s">
        <v>61</v>
      </c>
      <c r="B540" s="41" t="s">
        <v>269</v>
      </c>
      <c r="C540" s="10"/>
      <c r="D540" s="33" t="s">
        <v>472</v>
      </c>
      <c r="E540" s="136">
        <f>E541+E546</f>
        <v>290</v>
      </c>
      <c r="F540" s="136">
        <f>F541+F546</f>
        <v>270</v>
      </c>
      <c r="G540" s="136">
        <f>G541+G546</f>
        <v>270</v>
      </c>
    </row>
    <row r="541" spans="1:7" ht="22.5">
      <c r="A541" s="10" t="s">
        <v>61</v>
      </c>
      <c r="B541" s="41" t="s">
        <v>270</v>
      </c>
      <c r="C541" s="10"/>
      <c r="D541" s="34" t="s">
        <v>612</v>
      </c>
      <c r="E541" s="136">
        <f>E542</f>
        <v>289</v>
      </c>
      <c r="F541" s="136">
        <f t="shared" si="100"/>
        <v>270</v>
      </c>
      <c r="G541" s="136">
        <f t="shared" si="100"/>
        <v>270</v>
      </c>
    </row>
    <row r="542" spans="1:7" ht="22.5">
      <c r="A542" s="10" t="s">
        <v>61</v>
      </c>
      <c r="B542" s="41" t="s">
        <v>271</v>
      </c>
      <c r="C542" s="10"/>
      <c r="D542" s="49" t="s">
        <v>348</v>
      </c>
      <c r="E542" s="136">
        <f>E543+E544+E545</f>
        <v>289</v>
      </c>
      <c r="F542" s="136">
        <f>F543+F544+F545</f>
        <v>270</v>
      </c>
      <c r="G542" s="136">
        <f>G543+G544+G545</f>
        <v>270</v>
      </c>
    </row>
    <row r="543" spans="1:7" ht="45">
      <c r="A543" s="10" t="s">
        <v>61</v>
      </c>
      <c r="B543" s="41" t="s">
        <v>271</v>
      </c>
      <c r="C543" s="10" t="s">
        <v>108</v>
      </c>
      <c r="D543" s="34" t="s">
        <v>109</v>
      </c>
      <c r="E543" s="136">
        <f>'Прил.№5'!F481</f>
        <v>164</v>
      </c>
      <c r="F543" s="136">
        <f>'Прил.№5'!G481</f>
        <v>164</v>
      </c>
      <c r="G543" s="136">
        <f>'Прил.№5'!H481</f>
        <v>164</v>
      </c>
    </row>
    <row r="544" spans="1:7" ht="22.5">
      <c r="A544" s="10" t="s">
        <v>61</v>
      </c>
      <c r="B544" s="41" t="s">
        <v>271</v>
      </c>
      <c r="C544" s="10" t="s">
        <v>110</v>
      </c>
      <c r="D544" s="34" t="s">
        <v>698</v>
      </c>
      <c r="E544" s="136">
        <f>'Прил.№5'!F482</f>
        <v>123</v>
      </c>
      <c r="F544" s="136">
        <f>'Прил.№5'!G482</f>
        <v>104</v>
      </c>
      <c r="G544" s="136">
        <f>'Прил.№5'!H482</f>
        <v>104</v>
      </c>
    </row>
    <row r="545" spans="1:7" ht="12.75">
      <c r="A545" s="10" t="s">
        <v>61</v>
      </c>
      <c r="B545" s="41" t="s">
        <v>271</v>
      </c>
      <c r="C545" s="10" t="s">
        <v>174</v>
      </c>
      <c r="D545" s="148" t="s">
        <v>175</v>
      </c>
      <c r="E545" s="133">
        <f>'Прил.№5'!F483</f>
        <v>2</v>
      </c>
      <c r="F545" s="133">
        <f>'Прил.№5'!G483</f>
        <v>2</v>
      </c>
      <c r="G545" s="133">
        <f>'Прил.№5'!H483</f>
        <v>2</v>
      </c>
    </row>
    <row r="546" spans="1:7" ht="22.5">
      <c r="A546" s="10" t="s">
        <v>61</v>
      </c>
      <c r="B546" s="41" t="s">
        <v>31</v>
      </c>
      <c r="C546" s="10"/>
      <c r="D546" s="34" t="s">
        <v>30</v>
      </c>
      <c r="E546" s="133">
        <f aca="true" t="shared" si="101" ref="E546:G547">E547</f>
        <v>1</v>
      </c>
      <c r="F546" s="133">
        <f t="shared" si="101"/>
        <v>0</v>
      </c>
      <c r="G546" s="133">
        <f t="shared" si="101"/>
        <v>0</v>
      </c>
    </row>
    <row r="547" spans="1:7" ht="22.5">
      <c r="A547" s="10" t="s">
        <v>61</v>
      </c>
      <c r="B547" s="41" t="s">
        <v>32</v>
      </c>
      <c r="C547" s="10"/>
      <c r="D547" s="49" t="s">
        <v>348</v>
      </c>
      <c r="E547" s="133">
        <f t="shared" si="101"/>
        <v>1</v>
      </c>
      <c r="F547" s="133">
        <f t="shared" si="101"/>
        <v>0</v>
      </c>
      <c r="G547" s="133">
        <f t="shared" si="101"/>
        <v>0</v>
      </c>
    </row>
    <row r="548" spans="1:7" ht="22.5">
      <c r="A548" s="10" t="s">
        <v>61</v>
      </c>
      <c r="B548" s="41" t="s">
        <v>32</v>
      </c>
      <c r="C548" s="10" t="s">
        <v>110</v>
      </c>
      <c r="D548" s="34" t="s">
        <v>698</v>
      </c>
      <c r="E548" s="133">
        <f>'Прил.№5'!F486</f>
        <v>1</v>
      </c>
      <c r="F548" s="133">
        <f>'Прил.№5'!G486</f>
        <v>0</v>
      </c>
      <c r="G548" s="133">
        <f>'Прил.№5'!H486</f>
        <v>0</v>
      </c>
    </row>
    <row r="549" spans="1:7" ht="12.75">
      <c r="A549" s="65" t="s">
        <v>12</v>
      </c>
      <c r="B549" s="65"/>
      <c r="C549" s="66"/>
      <c r="D549" s="19" t="str">
        <f>'Прил.№5'!E487</f>
        <v>Другие вопросы в области культуры, кинематографии</v>
      </c>
      <c r="E549" s="131">
        <f>E550</f>
        <v>6750</v>
      </c>
      <c r="F549" s="131">
        <f aca="true" t="shared" si="102" ref="F549:G552">F550</f>
        <v>6593</v>
      </c>
      <c r="G549" s="131">
        <f t="shared" si="102"/>
        <v>6593</v>
      </c>
    </row>
    <row r="550" spans="1:7" s="5" customFormat="1" ht="22.5">
      <c r="A550" s="10" t="s">
        <v>12</v>
      </c>
      <c r="B550" s="41" t="s">
        <v>317</v>
      </c>
      <c r="C550" s="10"/>
      <c r="D550" s="34" t="s">
        <v>52</v>
      </c>
      <c r="E550" s="133">
        <f>E551</f>
        <v>6750</v>
      </c>
      <c r="F550" s="133">
        <f t="shared" si="102"/>
        <v>6593</v>
      </c>
      <c r="G550" s="133">
        <f t="shared" si="102"/>
        <v>6593</v>
      </c>
    </row>
    <row r="551" spans="1:7" s="5" customFormat="1" ht="12.75">
      <c r="A551" s="10" t="s">
        <v>12</v>
      </c>
      <c r="B551" s="41" t="s">
        <v>272</v>
      </c>
      <c r="C551" s="10"/>
      <c r="D551" s="46" t="s">
        <v>221</v>
      </c>
      <c r="E551" s="133">
        <f>E552</f>
        <v>6750</v>
      </c>
      <c r="F551" s="133">
        <f t="shared" si="102"/>
        <v>6593</v>
      </c>
      <c r="G551" s="133">
        <f t="shared" si="102"/>
        <v>6593</v>
      </c>
    </row>
    <row r="552" spans="1:7" s="5" customFormat="1" ht="45">
      <c r="A552" s="10" t="s">
        <v>12</v>
      </c>
      <c r="B552" s="41" t="s">
        <v>273</v>
      </c>
      <c r="C552" s="10"/>
      <c r="D552" s="34" t="s">
        <v>614</v>
      </c>
      <c r="E552" s="133">
        <f>E553</f>
        <v>6750</v>
      </c>
      <c r="F552" s="133">
        <f t="shared" si="102"/>
        <v>6593</v>
      </c>
      <c r="G552" s="133">
        <f t="shared" si="102"/>
        <v>6593</v>
      </c>
    </row>
    <row r="553" spans="1:7" s="5" customFormat="1" ht="12.75">
      <c r="A553" s="10" t="s">
        <v>12</v>
      </c>
      <c r="B553" s="41" t="s">
        <v>274</v>
      </c>
      <c r="C553" s="10"/>
      <c r="D553" s="33" t="s">
        <v>472</v>
      </c>
      <c r="E553" s="133">
        <f>E554+E558+E566</f>
        <v>6750</v>
      </c>
      <c r="F553" s="133">
        <f>F554+F558+F566</f>
        <v>6593</v>
      </c>
      <c r="G553" s="133">
        <f>G554+G558+G566</f>
        <v>6593</v>
      </c>
    </row>
    <row r="554" spans="1:7" s="5" customFormat="1" ht="33.75">
      <c r="A554" s="10" t="s">
        <v>12</v>
      </c>
      <c r="B554" s="41" t="s">
        <v>275</v>
      </c>
      <c r="C554" s="10"/>
      <c r="D554" s="33" t="s">
        <v>276</v>
      </c>
      <c r="E554" s="133">
        <f>E555</f>
        <v>880</v>
      </c>
      <c r="F554" s="133">
        <f>F555</f>
        <v>873</v>
      </c>
      <c r="G554" s="133">
        <f>G555</f>
        <v>873</v>
      </c>
    </row>
    <row r="555" spans="1:7" s="5" customFormat="1" ht="12.75">
      <c r="A555" s="10" t="s">
        <v>12</v>
      </c>
      <c r="B555" s="41" t="s">
        <v>277</v>
      </c>
      <c r="C555" s="10"/>
      <c r="D555" s="33" t="s">
        <v>478</v>
      </c>
      <c r="E555" s="133">
        <f>E556+E557</f>
        <v>880</v>
      </c>
      <c r="F555" s="133">
        <f>F556+F557</f>
        <v>873</v>
      </c>
      <c r="G555" s="133">
        <f>G556+G557</f>
        <v>873</v>
      </c>
    </row>
    <row r="556" spans="1:7" s="5" customFormat="1" ht="45">
      <c r="A556" s="10" t="s">
        <v>12</v>
      </c>
      <c r="B556" s="41" t="s">
        <v>277</v>
      </c>
      <c r="C556" s="10" t="s">
        <v>108</v>
      </c>
      <c r="D556" s="34" t="s">
        <v>109</v>
      </c>
      <c r="E556" s="133">
        <f>'Прил.№5'!F494</f>
        <v>877</v>
      </c>
      <c r="F556" s="133">
        <f>'Прил.№5'!G494</f>
        <v>870</v>
      </c>
      <c r="G556" s="133">
        <f>'Прил.№5'!H494</f>
        <v>870</v>
      </c>
    </row>
    <row r="557" spans="1:7" s="5" customFormat="1" ht="12.75">
      <c r="A557" s="10" t="s">
        <v>12</v>
      </c>
      <c r="B557" s="41" t="s">
        <v>277</v>
      </c>
      <c r="C557" s="10" t="s">
        <v>174</v>
      </c>
      <c r="D557" s="33" t="s">
        <v>175</v>
      </c>
      <c r="E557" s="133">
        <f>'Прил.№5'!F495</f>
        <v>3</v>
      </c>
      <c r="F557" s="133">
        <f>'Прил.№5'!G495</f>
        <v>3</v>
      </c>
      <c r="G557" s="133">
        <f>'Прил.№5'!H495</f>
        <v>3</v>
      </c>
    </row>
    <row r="558" spans="1:7" ht="33.75">
      <c r="A558" s="10" t="s">
        <v>12</v>
      </c>
      <c r="B558" s="41" t="s">
        <v>278</v>
      </c>
      <c r="C558" s="10"/>
      <c r="D558" s="34" t="s">
        <v>615</v>
      </c>
      <c r="E558" s="133">
        <f>E559+E563</f>
        <v>1629</v>
      </c>
      <c r="F558" s="133">
        <f>F559+F563</f>
        <v>1579</v>
      </c>
      <c r="G558" s="133">
        <f>G559+G563</f>
        <v>1579</v>
      </c>
    </row>
    <row r="559" spans="1:7" ht="22.5">
      <c r="A559" s="10" t="s">
        <v>12</v>
      </c>
      <c r="B559" s="41" t="s">
        <v>279</v>
      </c>
      <c r="C559" s="10"/>
      <c r="D559" s="49" t="s">
        <v>348</v>
      </c>
      <c r="E559" s="133">
        <f>E560+E561+E562</f>
        <v>1579</v>
      </c>
      <c r="F559" s="133">
        <f>F560+F561+F562</f>
        <v>1579</v>
      </c>
      <c r="G559" s="133">
        <f>G560+G561+G562</f>
        <v>1579</v>
      </c>
    </row>
    <row r="560" spans="1:7" ht="45">
      <c r="A560" s="10" t="s">
        <v>12</v>
      </c>
      <c r="B560" s="41" t="s">
        <v>279</v>
      </c>
      <c r="C560" s="10" t="s">
        <v>108</v>
      </c>
      <c r="D560" s="34" t="s">
        <v>109</v>
      </c>
      <c r="E560" s="136">
        <f>'Прил.№5'!F498</f>
        <v>1337</v>
      </c>
      <c r="F560" s="136">
        <f>'Прил.№5'!G498</f>
        <v>1337</v>
      </c>
      <c r="G560" s="136">
        <f>'Прил.№5'!H498</f>
        <v>1337</v>
      </c>
    </row>
    <row r="561" spans="1:7" ht="22.5">
      <c r="A561" s="10" t="s">
        <v>12</v>
      </c>
      <c r="B561" s="41" t="s">
        <v>279</v>
      </c>
      <c r="C561" s="10" t="s">
        <v>110</v>
      </c>
      <c r="D561" s="34" t="s">
        <v>698</v>
      </c>
      <c r="E561" s="133">
        <f>'Прил.№5'!F499</f>
        <v>228</v>
      </c>
      <c r="F561" s="133">
        <f>'Прил.№5'!G499</f>
        <v>228</v>
      </c>
      <c r="G561" s="133">
        <f>'Прил.№5'!H499</f>
        <v>228</v>
      </c>
    </row>
    <row r="562" spans="1:7" ht="12.75">
      <c r="A562" s="10" t="s">
        <v>12</v>
      </c>
      <c r="B562" s="41" t="s">
        <v>279</v>
      </c>
      <c r="C562" s="10" t="s">
        <v>174</v>
      </c>
      <c r="D562" s="33" t="s">
        <v>175</v>
      </c>
      <c r="E562" s="133">
        <f>'Прил.№5'!F500</f>
        <v>14</v>
      </c>
      <c r="F562" s="133">
        <f>'Прил.№5'!G500</f>
        <v>14</v>
      </c>
      <c r="G562" s="133">
        <f>'Прил.№5'!H500</f>
        <v>14</v>
      </c>
    </row>
    <row r="563" spans="1:7" ht="45">
      <c r="A563" s="10" t="s">
        <v>12</v>
      </c>
      <c r="B563" s="41" t="s">
        <v>280</v>
      </c>
      <c r="C563" s="10"/>
      <c r="D563" s="34" t="s">
        <v>338</v>
      </c>
      <c r="E563" s="139">
        <f aca="true" t="shared" si="103" ref="E563:G564">E564</f>
        <v>50</v>
      </c>
      <c r="F563" s="139">
        <f t="shared" si="103"/>
        <v>0</v>
      </c>
      <c r="G563" s="139">
        <f t="shared" si="103"/>
        <v>0</v>
      </c>
    </row>
    <row r="564" spans="1:7" ht="22.5">
      <c r="A564" s="10" t="s">
        <v>12</v>
      </c>
      <c r="B564" s="41" t="s">
        <v>281</v>
      </c>
      <c r="C564" s="10"/>
      <c r="D564" s="49" t="s">
        <v>348</v>
      </c>
      <c r="E564" s="139">
        <f t="shared" si="103"/>
        <v>50</v>
      </c>
      <c r="F564" s="139">
        <f t="shared" si="103"/>
        <v>0</v>
      </c>
      <c r="G564" s="139">
        <f t="shared" si="103"/>
        <v>0</v>
      </c>
    </row>
    <row r="565" spans="1:7" ht="22.5">
      <c r="A565" s="10" t="s">
        <v>12</v>
      </c>
      <c r="B565" s="41" t="s">
        <v>281</v>
      </c>
      <c r="C565" s="10" t="s">
        <v>110</v>
      </c>
      <c r="D565" s="34" t="s">
        <v>698</v>
      </c>
      <c r="E565" s="139">
        <f>'Прил.№5'!F503</f>
        <v>50</v>
      </c>
      <c r="F565" s="139">
        <f>'Прил.№5'!G503</f>
        <v>0</v>
      </c>
      <c r="G565" s="139">
        <f>'Прил.№5'!H503</f>
        <v>0</v>
      </c>
    </row>
    <row r="566" spans="1:7" ht="33.75">
      <c r="A566" s="10" t="s">
        <v>12</v>
      </c>
      <c r="B566" s="41" t="s">
        <v>282</v>
      </c>
      <c r="C566" s="10"/>
      <c r="D566" s="34" t="s">
        <v>337</v>
      </c>
      <c r="E566" s="139">
        <f>E567</f>
        <v>4241</v>
      </c>
      <c r="F566" s="139">
        <f>F567</f>
        <v>4141</v>
      </c>
      <c r="G566" s="139">
        <f>G567</f>
        <v>4141</v>
      </c>
    </row>
    <row r="567" spans="1:7" ht="22.5">
      <c r="A567" s="10" t="s">
        <v>12</v>
      </c>
      <c r="B567" s="41" t="s">
        <v>283</v>
      </c>
      <c r="C567" s="10"/>
      <c r="D567" s="49" t="s">
        <v>348</v>
      </c>
      <c r="E567" s="139">
        <f>E568+E569+E570</f>
        <v>4241</v>
      </c>
      <c r="F567" s="139">
        <f>F568+F569+F570</f>
        <v>4141</v>
      </c>
      <c r="G567" s="139">
        <f>G568+G569+G570</f>
        <v>4141</v>
      </c>
    </row>
    <row r="568" spans="1:7" ht="45">
      <c r="A568" s="10" t="s">
        <v>12</v>
      </c>
      <c r="B568" s="41" t="s">
        <v>283</v>
      </c>
      <c r="C568" s="10" t="s">
        <v>108</v>
      </c>
      <c r="D568" s="34" t="s">
        <v>109</v>
      </c>
      <c r="E568" s="139">
        <f>'Прил.№5'!F506</f>
        <v>3879</v>
      </c>
      <c r="F568" s="139">
        <f>'Прил.№5'!G506</f>
        <v>3779</v>
      </c>
      <c r="G568" s="139">
        <f>'Прил.№5'!H506</f>
        <v>3779</v>
      </c>
    </row>
    <row r="569" spans="1:7" ht="22.5">
      <c r="A569" s="10" t="s">
        <v>12</v>
      </c>
      <c r="B569" s="41" t="s">
        <v>283</v>
      </c>
      <c r="C569" s="10" t="s">
        <v>110</v>
      </c>
      <c r="D569" s="34" t="s">
        <v>698</v>
      </c>
      <c r="E569" s="139">
        <f>'Прил.№5'!F507</f>
        <v>356</v>
      </c>
      <c r="F569" s="139">
        <f>'Прил.№5'!G507</f>
        <v>356</v>
      </c>
      <c r="G569" s="139">
        <f>'Прил.№5'!H507</f>
        <v>356</v>
      </c>
    </row>
    <row r="570" spans="1:7" ht="12.75">
      <c r="A570" s="10" t="s">
        <v>12</v>
      </c>
      <c r="B570" s="41" t="s">
        <v>283</v>
      </c>
      <c r="C570" s="10" t="s">
        <v>174</v>
      </c>
      <c r="D570" s="33" t="s">
        <v>175</v>
      </c>
      <c r="E570" s="139">
        <f>'Прил.№5'!F508</f>
        <v>6</v>
      </c>
      <c r="F570" s="139">
        <f>'Прил.№5'!G508</f>
        <v>6</v>
      </c>
      <c r="G570" s="139">
        <f>'Прил.№5'!H508</f>
        <v>6</v>
      </c>
    </row>
    <row r="571" spans="1:7" ht="12.75">
      <c r="A571" s="62" t="s">
        <v>13</v>
      </c>
      <c r="B571" s="39"/>
      <c r="C571" s="17"/>
      <c r="D571" s="13" t="s">
        <v>14</v>
      </c>
      <c r="E571" s="135">
        <f>E572+E580+E618</f>
        <v>14342</v>
      </c>
      <c r="F571" s="135">
        <f>F572+F580+F618</f>
        <v>13216.2</v>
      </c>
      <c r="G571" s="135">
        <f>G572+G580+G618</f>
        <v>13216.2</v>
      </c>
    </row>
    <row r="572" spans="1:7" s="5" customFormat="1" ht="12.75">
      <c r="A572" s="39" t="s">
        <v>15</v>
      </c>
      <c r="B572" s="39"/>
      <c r="C572" s="17"/>
      <c r="D572" s="13" t="s">
        <v>16</v>
      </c>
      <c r="E572" s="131">
        <f>E579</f>
        <v>1100</v>
      </c>
      <c r="F572" s="131">
        <f>F579</f>
        <v>900</v>
      </c>
      <c r="G572" s="131">
        <f>G579</f>
        <v>900</v>
      </c>
    </row>
    <row r="573" spans="1:7" s="5" customFormat="1" ht="22.5">
      <c r="A573" s="10" t="s">
        <v>15</v>
      </c>
      <c r="B573" s="41" t="s">
        <v>474</v>
      </c>
      <c r="C573" s="10"/>
      <c r="D573" s="34" t="s">
        <v>45</v>
      </c>
      <c r="E573" s="133">
        <f aca="true" t="shared" si="104" ref="E573:G578">E574</f>
        <v>1100</v>
      </c>
      <c r="F573" s="133">
        <f t="shared" si="104"/>
        <v>900</v>
      </c>
      <c r="G573" s="133">
        <f t="shared" si="104"/>
        <v>900</v>
      </c>
    </row>
    <row r="574" spans="1:7" s="5" customFormat="1" ht="33.75">
      <c r="A574" s="18" t="s">
        <v>15</v>
      </c>
      <c r="B574" s="41" t="s">
        <v>493</v>
      </c>
      <c r="C574" s="10"/>
      <c r="D574" s="46" t="s">
        <v>55</v>
      </c>
      <c r="E574" s="133">
        <f t="shared" si="104"/>
        <v>1100</v>
      </c>
      <c r="F574" s="133">
        <f t="shared" si="104"/>
        <v>900</v>
      </c>
      <c r="G574" s="133">
        <f t="shared" si="104"/>
        <v>900</v>
      </c>
    </row>
    <row r="575" spans="1:7" s="5" customFormat="1" ht="33.75">
      <c r="A575" s="18" t="s">
        <v>15</v>
      </c>
      <c r="B575" s="41" t="s">
        <v>556</v>
      </c>
      <c r="C575" s="18"/>
      <c r="D575" s="33" t="s">
        <v>561</v>
      </c>
      <c r="E575" s="133">
        <f t="shared" si="104"/>
        <v>1100</v>
      </c>
      <c r="F575" s="133">
        <f t="shared" si="104"/>
        <v>900</v>
      </c>
      <c r="G575" s="133">
        <f t="shared" si="104"/>
        <v>900</v>
      </c>
    </row>
    <row r="576" spans="1:7" s="5" customFormat="1" ht="12.75">
      <c r="A576" s="18" t="s">
        <v>15</v>
      </c>
      <c r="B576" s="41" t="s">
        <v>557</v>
      </c>
      <c r="C576" s="18"/>
      <c r="D576" s="33" t="s">
        <v>472</v>
      </c>
      <c r="E576" s="133">
        <f t="shared" si="104"/>
        <v>1100</v>
      </c>
      <c r="F576" s="133">
        <f t="shared" si="104"/>
        <v>900</v>
      </c>
      <c r="G576" s="133">
        <f t="shared" si="104"/>
        <v>900</v>
      </c>
    </row>
    <row r="577" spans="1:7" s="5" customFormat="1" ht="22.5">
      <c r="A577" s="18" t="s">
        <v>15</v>
      </c>
      <c r="B577" s="41" t="s">
        <v>558</v>
      </c>
      <c r="C577" s="18"/>
      <c r="D577" s="33" t="s">
        <v>559</v>
      </c>
      <c r="E577" s="133">
        <f t="shared" si="104"/>
        <v>1100</v>
      </c>
      <c r="F577" s="133">
        <f t="shared" si="104"/>
        <v>900</v>
      </c>
      <c r="G577" s="133">
        <f t="shared" si="104"/>
        <v>900</v>
      </c>
    </row>
    <row r="578" spans="1:7" s="5" customFormat="1" ht="12.75">
      <c r="A578" s="18" t="s">
        <v>15</v>
      </c>
      <c r="B578" s="41" t="s">
        <v>560</v>
      </c>
      <c r="C578" s="18"/>
      <c r="D578" s="33" t="s">
        <v>562</v>
      </c>
      <c r="E578" s="133">
        <f t="shared" si="104"/>
        <v>1100</v>
      </c>
      <c r="F578" s="133">
        <f t="shared" si="104"/>
        <v>900</v>
      </c>
      <c r="G578" s="133">
        <f t="shared" si="104"/>
        <v>900</v>
      </c>
    </row>
    <row r="579" spans="1:7" s="5" customFormat="1" ht="12.75">
      <c r="A579" s="10" t="s">
        <v>15</v>
      </c>
      <c r="B579" s="41" t="s">
        <v>560</v>
      </c>
      <c r="C579" s="18" t="s">
        <v>218</v>
      </c>
      <c r="D579" s="33" t="s">
        <v>224</v>
      </c>
      <c r="E579" s="133">
        <f>'Прил.№5'!F204</f>
        <v>1100</v>
      </c>
      <c r="F579" s="133">
        <f>'Прил.№5'!G204</f>
        <v>900</v>
      </c>
      <c r="G579" s="133">
        <f>'Прил.№5'!H204</f>
        <v>900</v>
      </c>
    </row>
    <row r="580" spans="1:7" ht="12.75">
      <c r="A580" s="62" t="s">
        <v>17</v>
      </c>
      <c r="B580" s="41"/>
      <c r="C580" s="17"/>
      <c r="D580" s="13" t="s">
        <v>18</v>
      </c>
      <c r="E580" s="135">
        <f>E588+E599+E581+E611</f>
        <v>6064</v>
      </c>
      <c r="F580" s="135">
        <f>F588+F599+F581+F611</f>
        <v>5750</v>
      </c>
      <c r="G580" s="135">
        <f>G588+G599+G581+G611</f>
        <v>5750</v>
      </c>
    </row>
    <row r="581" spans="1:7" ht="22.5">
      <c r="A581" s="10" t="s">
        <v>17</v>
      </c>
      <c r="B581" s="41" t="s">
        <v>563</v>
      </c>
      <c r="C581" s="10"/>
      <c r="D581" s="33" t="s">
        <v>47</v>
      </c>
      <c r="E581" s="134">
        <f aca="true" t="shared" si="105" ref="E581:G586">E582</f>
        <v>30</v>
      </c>
      <c r="F581" s="134">
        <f t="shared" si="105"/>
        <v>30</v>
      </c>
      <c r="G581" s="134">
        <f t="shared" si="105"/>
        <v>30</v>
      </c>
    </row>
    <row r="582" spans="1:7" ht="56.25">
      <c r="A582" s="10" t="s">
        <v>17</v>
      </c>
      <c r="B582" s="41" t="s">
        <v>564</v>
      </c>
      <c r="C582" s="10"/>
      <c r="D582" s="46" t="s">
        <v>433</v>
      </c>
      <c r="E582" s="134">
        <f t="shared" si="105"/>
        <v>30</v>
      </c>
      <c r="F582" s="134">
        <f t="shared" si="105"/>
        <v>30</v>
      </c>
      <c r="G582" s="134">
        <f t="shared" si="105"/>
        <v>30</v>
      </c>
    </row>
    <row r="583" spans="1:7" ht="45">
      <c r="A583" s="10" t="s">
        <v>17</v>
      </c>
      <c r="B583" s="41" t="s">
        <v>565</v>
      </c>
      <c r="C583" s="10"/>
      <c r="D583" s="34" t="s">
        <v>434</v>
      </c>
      <c r="E583" s="134">
        <f t="shared" si="105"/>
        <v>30</v>
      </c>
      <c r="F583" s="134">
        <f t="shared" si="105"/>
        <v>30</v>
      </c>
      <c r="G583" s="134">
        <f t="shared" si="105"/>
        <v>30</v>
      </c>
    </row>
    <row r="584" spans="1:7" ht="12.75">
      <c r="A584" s="10" t="s">
        <v>17</v>
      </c>
      <c r="B584" s="41" t="s">
        <v>566</v>
      </c>
      <c r="C584" s="10"/>
      <c r="D584" s="33" t="s">
        <v>472</v>
      </c>
      <c r="E584" s="134">
        <f t="shared" si="105"/>
        <v>30</v>
      </c>
      <c r="F584" s="134">
        <f t="shared" si="105"/>
        <v>30</v>
      </c>
      <c r="G584" s="134">
        <f t="shared" si="105"/>
        <v>30</v>
      </c>
    </row>
    <row r="585" spans="1:7" ht="22.5">
      <c r="A585" s="10" t="s">
        <v>17</v>
      </c>
      <c r="B585" s="41" t="s">
        <v>567</v>
      </c>
      <c r="C585" s="10"/>
      <c r="D585" s="34" t="s">
        <v>568</v>
      </c>
      <c r="E585" s="134">
        <f t="shared" si="105"/>
        <v>30</v>
      </c>
      <c r="F585" s="134">
        <f t="shared" si="105"/>
        <v>30</v>
      </c>
      <c r="G585" s="134">
        <f t="shared" si="105"/>
        <v>30</v>
      </c>
    </row>
    <row r="586" spans="1:7" ht="22.5">
      <c r="A586" s="10" t="s">
        <v>17</v>
      </c>
      <c r="B586" s="41" t="s">
        <v>569</v>
      </c>
      <c r="C586" s="10"/>
      <c r="D586" s="33" t="s">
        <v>464</v>
      </c>
      <c r="E586" s="134">
        <f t="shared" si="105"/>
        <v>30</v>
      </c>
      <c r="F586" s="134">
        <f t="shared" si="105"/>
        <v>30</v>
      </c>
      <c r="G586" s="134">
        <f t="shared" si="105"/>
        <v>30</v>
      </c>
    </row>
    <row r="587" spans="1:7" ht="12.75">
      <c r="A587" s="10" t="s">
        <v>17</v>
      </c>
      <c r="B587" s="41" t="s">
        <v>569</v>
      </c>
      <c r="C587" s="10" t="s">
        <v>218</v>
      </c>
      <c r="D587" s="33" t="s">
        <v>224</v>
      </c>
      <c r="E587" s="134">
        <f>'Прил.№5'!F212</f>
        <v>30</v>
      </c>
      <c r="F587" s="134">
        <f>'Прил.№5'!G212</f>
        <v>30</v>
      </c>
      <c r="G587" s="134">
        <f>'Прил.№5'!H212</f>
        <v>30</v>
      </c>
    </row>
    <row r="588" spans="1:7" ht="22.5">
      <c r="A588" s="10" t="s">
        <v>17</v>
      </c>
      <c r="B588" s="41" t="s">
        <v>570</v>
      </c>
      <c r="C588" s="10"/>
      <c r="D588" s="34" t="s">
        <v>57</v>
      </c>
      <c r="E588" s="134">
        <f aca="true" t="shared" si="106" ref="E588:G593">E589</f>
        <v>564</v>
      </c>
      <c r="F588" s="134">
        <f t="shared" si="106"/>
        <v>250</v>
      </c>
      <c r="G588" s="134">
        <f t="shared" si="106"/>
        <v>250</v>
      </c>
    </row>
    <row r="589" spans="1:7" ht="12.75">
      <c r="A589" s="10" t="s">
        <v>17</v>
      </c>
      <c r="B589" s="41" t="s">
        <v>571</v>
      </c>
      <c r="C589" s="10"/>
      <c r="D589" s="46" t="s">
        <v>630</v>
      </c>
      <c r="E589" s="134">
        <f t="shared" si="106"/>
        <v>564</v>
      </c>
      <c r="F589" s="134">
        <f t="shared" si="106"/>
        <v>250</v>
      </c>
      <c r="G589" s="134">
        <f t="shared" si="106"/>
        <v>250</v>
      </c>
    </row>
    <row r="590" spans="1:7" ht="12.75">
      <c r="A590" s="10" t="s">
        <v>17</v>
      </c>
      <c r="B590" s="41" t="s">
        <v>572</v>
      </c>
      <c r="C590" s="10"/>
      <c r="D590" s="33" t="s">
        <v>339</v>
      </c>
      <c r="E590" s="134">
        <f>E591+E595</f>
        <v>564</v>
      </c>
      <c r="F590" s="134">
        <f>F591+F595</f>
        <v>250</v>
      </c>
      <c r="G590" s="134">
        <f>G591+G595</f>
        <v>250</v>
      </c>
    </row>
    <row r="591" spans="1:7" ht="33.75">
      <c r="A591" s="10" t="s">
        <v>17</v>
      </c>
      <c r="B591" s="41" t="s">
        <v>573</v>
      </c>
      <c r="C591" s="10"/>
      <c r="D591" s="33" t="s">
        <v>574</v>
      </c>
      <c r="E591" s="134">
        <f t="shared" si="106"/>
        <v>268.9</v>
      </c>
      <c r="F591" s="134">
        <f t="shared" si="106"/>
        <v>250</v>
      </c>
      <c r="G591" s="134">
        <f t="shared" si="106"/>
        <v>250</v>
      </c>
    </row>
    <row r="592" spans="1:7" ht="22.5">
      <c r="A592" s="10" t="s">
        <v>17</v>
      </c>
      <c r="B592" s="41" t="s">
        <v>513</v>
      </c>
      <c r="C592" s="10"/>
      <c r="D592" s="33" t="s">
        <v>439</v>
      </c>
      <c r="E592" s="134">
        <f t="shared" si="106"/>
        <v>268.9</v>
      </c>
      <c r="F592" s="134">
        <f t="shared" si="106"/>
        <v>250</v>
      </c>
      <c r="G592" s="134">
        <f t="shared" si="106"/>
        <v>250</v>
      </c>
    </row>
    <row r="593" spans="1:7" ht="22.5">
      <c r="A593" s="10" t="s">
        <v>17</v>
      </c>
      <c r="B593" s="41" t="s">
        <v>514</v>
      </c>
      <c r="C593" s="10"/>
      <c r="D593" s="33" t="s">
        <v>464</v>
      </c>
      <c r="E593" s="134">
        <f t="shared" si="106"/>
        <v>268.9</v>
      </c>
      <c r="F593" s="134">
        <f t="shared" si="106"/>
        <v>250</v>
      </c>
      <c r="G593" s="134">
        <f t="shared" si="106"/>
        <v>250</v>
      </c>
    </row>
    <row r="594" spans="1:7" ht="12.75">
      <c r="A594" s="10" t="s">
        <v>17</v>
      </c>
      <c r="B594" s="41" t="s">
        <v>514</v>
      </c>
      <c r="C594" s="10" t="s">
        <v>218</v>
      </c>
      <c r="D594" s="33" t="s">
        <v>224</v>
      </c>
      <c r="E594" s="133">
        <f>'Прил.№5'!F219</f>
        <v>268.9</v>
      </c>
      <c r="F594" s="133">
        <f>'Прил.№5'!G219</f>
        <v>250</v>
      </c>
      <c r="G594" s="133">
        <f>'Прил.№5'!H219</f>
        <v>250</v>
      </c>
    </row>
    <row r="595" spans="1:7" ht="45">
      <c r="A595" s="10" t="s">
        <v>17</v>
      </c>
      <c r="B595" s="41" t="s">
        <v>730</v>
      </c>
      <c r="C595" s="10"/>
      <c r="D595" s="33" t="s">
        <v>158</v>
      </c>
      <c r="E595" s="133">
        <f>E596</f>
        <v>295.1</v>
      </c>
      <c r="F595" s="133">
        <f aca="true" t="shared" si="107" ref="F595:G597">F596</f>
        <v>0</v>
      </c>
      <c r="G595" s="133">
        <f t="shared" si="107"/>
        <v>0</v>
      </c>
    </row>
    <row r="596" spans="1:7" ht="22.5">
      <c r="A596" s="10" t="s">
        <v>17</v>
      </c>
      <c r="B596" s="41" t="s">
        <v>731</v>
      </c>
      <c r="C596" s="10"/>
      <c r="D596" s="33" t="s">
        <v>732</v>
      </c>
      <c r="E596" s="133">
        <f>E597</f>
        <v>295.1</v>
      </c>
      <c r="F596" s="133">
        <f t="shared" si="107"/>
        <v>0</v>
      </c>
      <c r="G596" s="133">
        <f t="shared" si="107"/>
        <v>0</v>
      </c>
    </row>
    <row r="597" spans="1:7" ht="33.75">
      <c r="A597" s="10" t="s">
        <v>17</v>
      </c>
      <c r="B597" s="41" t="s">
        <v>733</v>
      </c>
      <c r="C597" s="10"/>
      <c r="D597" s="34" t="s">
        <v>716</v>
      </c>
      <c r="E597" s="133">
        <f>E598</f>
        <v>295.1</v>
      </c>
      <c r="F597" s="133">
        <f t="shared" si="107"/>
        <v>0</v>
      </c>
      <c r="G597" s="133">
        <f t="shared" si="107"/>
        <v>0</v>
      </c>
    </row>
    <row r="598" spans="1:7" ht="12.75">
      <c r="A598" s="10" t="s">
        <v>17</v>
      </c>
      <c r="B598" s="41" t="s">
        <v>733</v>
      </c>
      <c r="C598" s="10" t="s">
        <v>218</v>
      </c>
      <c r="D598" s="33" t="s">
        <v>224</v>
      </c>
      <c r="E598" s="133">
        <f>'Прил.№5'!F223</f>
        <v>295.1</v>
      </c>
      <c r="F598" s="133">
        <f>'Прил.№5'!G223</f>
        <v>0</v>
      </c>
      <c r="G598" s="133">
        <f>'Прил.№5'!H223</f>
        <v>0</v>
      </c>
    </row>
    <row r="599" spans="1:7" ht="22.5">
      <c r="A599" s="10" t="s">
        <v>17</v>
      </c>
      <c r="B599" s="41" t="s">
        <v>575</v>
      </c>
      <c r="C599" s="10"/>
      <c r="D599" s="34" t="s">
        <v>49</v>
      </c>
      <c r="E599" s="133">
        <f>E600</f>
        <v>250</v>
      </c>
      <c r="F599" s="133">
        <f>F600</f>
        <v>250</v>
      </c>
      <c r="G599" s="133">
        <f>G600</f>
        <v>250</v>
      </c>
    </row>
    <row r="600" spans="1:7" ht="22.5">
      <c r="A600" s="10" t="s">
        <v>17</v>
      </c>
      <c r="B600" s="41" t="s">
        <v>576</v>
      </c>
      <c r="C600" s="10"/>
      <c r="D600" s="45" t="s">
        <v>640</v>
      </c>
      <c r="E600" s="133">
        <f>E601+E606</f>
        <v>250</v>
      </c>
      <c r="F600" s="133">
        <f>F601+F606</f>
        <v>250</v>
      </c>
      <c r="G600" s="133">
        <f>G601+G606</f>
        <v>250</v>
      </c>
    </row>
    <row r="601" spans="1:7" ht="33.75">
      <c r="A601" s="10" t="s">
        <v>17</v>
      </c>
      <c r="B601" s="41" t="s">
        <v>577</v>
      </c>
      <c r="C601" s="10"/>
      <c r="D601" s="34" t="s">
        <v>416</v>
      </c>
      <c r="E601" s="133">
        <f>E602</f>
        <v>150</v>
      </c>
      <c r="F601" s="133">
        <f aca="true" t="shared" si="108" ref="F601:G604">F602</f>
        <v>150</v>
      </c>
      <c r="G601" s="133">
        <f t="shared" si="108"/>
        <v>150</v>
      </c>
    </row>
    <row r="602" spans="1:7" ht="12.75">
      <c r="A602" s="10" t="s">
        <v>17</v>
      </c>
      <c r="B602" s="41" t="s">
        <v>578</v>
      </c>
      <c r="C602" s="10"/>
      <c r="D602" s="33" t="s">
        <v>472</v>
      </c>
      <c r="E602" s="133">
        <f>E603</f>
        <v>150</v>
      </c>
      <c r="F602" s="133">
        <f t="shared" si="108"/>
        <v>150</v>
      </c>
      <c r="G602" s="133">
        <f t="shared" si="108"/>
        <v>150</v>
      </c>
    </row>
    <row r="603" spans="1:7" ht="22.5">
      <c r="A603" s="10" t="s">
        <v>17</v>
      </c>
      <c r="B603" s="41" t="s">
        <v>579</v>
      </c>
      <c r="C603" s="10"/>
      <c r="D603" s="34" t="s">
        <v>417</v>
      </c>
      <c r="E603" s="133">
        <f>E604</f>
        <v>150</v>
      </c>
      <c r="F603" s="133">
        <f t="shared" si="108"/>
        <v>150</v>
      </c>
      <c r="G603" s="133">
        <f t="shared" si="108"/>
        <v>150</v>
      </c>
    </row>
    <row r="604" spans="1:7" ht="12.75">
      <c r="A604" s="10" t="s">
        <v>17</v>
      </c>
      <c r="B604" s="41" t="s">
        <v>580</v>
      </c>
      <c r="C604" s="10"/>
      <c r="D604" s="34" t="s">
        <v>496</v>
      </c>
      <c r="E604" s="133">
        <f>E605</f>
        <v>150</v>
      </c>
      <c r="F604" s="133">
        <f t="shared" si="108"/>
        <v>150</v>
      </c>
      <c r="G604" s="133">
        <f t="shared" si="108"/>
        <v>150</v>
      </c>
    </row>
    <row r="605" spans="1:7" ht="22.5">
      <c r="A605" s="10" t="s">
        <v>17</v>
      </c>
      <c r="B605" s="41" t="s">
        <v>580</v>
      </c>
      <c r="C605" s="10" t="s">
        <v>110</v>
      </c>
      <c r="D605" s="34" t="s">
        <v>698</v>
      </c>
      <c r="E605" s="133">
        <f>'Прил.№5'!F517</f>
        <v>150</v>
      </c>
      <c r="F605" s="133">
        <f>'Прил.№5'!G517</f>
        <v>150</v>
      </c>
      <c r="G605" s="133">
        <f>'Прил.№5'!H517</f>
        <v>150</v>
      </c>
    </row>
    <row r="606" spans="1:7" ht="33.75">
      <c r="A606" s="10" t="s">
        <v>17</v>
      </c>
      <c r="B606" s="41" t="s">
        <v>581</v>
      </c>
      <c r="C606" s="10"/>
      <c r="D606" s="34" t="s">
        <v>419</v>
      </c>
      <c r="E606" s="133">
        <f>E607</f>
        <v>100</v>
      </c>
      <c r="F606" s="133">
        <f aca="true" t="shared" si="109" ref="F606:G609">F607</f>
        <v>100</v>
      </c>
      <c r="G606" s="133">
        <f t="shared" si="109"/>
        <v>100</v>
      </c>
    </row>
    <row r="607" spans="1:7" ht="12.75">
      <c r="A607" s="10" t="s">
        <v>17</v>
      </c>
      <c r="B607" s="41" t="s">
        <v>583</v>
      </c>
      <c r="C607" s="10"/>
      <c r="D607" s="33" t="s">
        <v>472</v>
      </c>
      <c r="E607" s="133">
        <f>E608</f>
        <v>100</v>
      </c>
      <c r="F607" s="133">
        <f t="shared" si="109"/>
        <v>100</v>
      </c>
      <c r="G607" s="133">
        <f t="shared" si="109"/>
        <v>100</v>
      </c>
    </row>
    <row r="608" spans="1:7" ht="45">
      <c r="A608" s="10" t="s">
        <v>17</v>
      </c>
      <c r="B608" s="41" t="s">
        <v>582</v>
      </c>
      <c r="C608" s="10"/>
      <c r="D608" s="34" t="s">
        <v>418</v>
      </c>
      <c r="E608" s="133">
        <f>E609</f>
        <v>100</v>
      </c>
      <c r="F608" s="133">
        <f t="shared" si="109"/>
        <v>100</v>
      </c>
      <c r="G608" s="133">
        <f t="shared" si="109"/>
        <v>100</v>
      </c>
    </row>
    <row r="609" spans="1:7" ht="12.75">
      <c r="A609" s="10" t="s">
        <v>17</v>
      </c>
      <c r="B609" s="41" t="s">
        <v>584</v>
      </c>
      <c r="C609" s="10"/>
      <c r="D609" s="34" t="s">
        <v>496</v>
      </c>
      <c r="E609" s="133">
        <f>E610</f>
        <v>100</v>
      </c>
      <c r="F609" s="133">
        <f t="shared" si="109"/>
        <v>100</v>
      </c>
      <c r="G609" s="133">
        <f t="shared" si="109"/>
        <v>100</v>
      </c>
    </row>
    <row r="610" spans="1:7" ht="22.5">
      <c r="A610" s="10" t="s">
        <v>17</v>
      </c>
      <c r="B610" s="41" t="s">
        <v>584</v>
      </c>
      <c r="C610" s="10" t="s">
        <v>110</v>
      </c>
      <c r="D610" s="34" t="s">
        <v>698</v>
      </c>
      <c r="E610" s="133">
        <f>'Прил.№5'!F522</f>
        <v>100</v>
      </c>
      <c r="F610" s="133">
        <f>'Прил.№5'!G522</f>
        <v>100</v>
      </c>
      <c r="G610" s="133">
        <f>'Прил.№5'!H522</f>
        <v>100</v>
      </c>
    </row>
    <row r="611" spans="1:7" ht="33.75">
      <c r="A611" s="10" t="s">
        <v>17</v>
      </c>
      <c r="B611" s="41" t="s">
        <v>296</v>
      </c>
      <c r="C611" s="10"/>
      <c r="D611" s="36" t="s">
        <v>53</v>
      </c>
      <c r="E611" s="133">
        <f aca="true" t="shared" si="110" ref="E611:G616">E612</f>
        <v>5220</v>
      </c>
      <c r="F611" s="133">
        <f t="shared" si="110"/>
        <v>5220</v>
      </c>
      <c r="G611" s="133">
        <f t="shared" si="110"/>
        <v>5220</v>
      </c>
    </row>
    <row r="612" spans="1:7" ht="22.5">
      <c r="A612" s="10" t="s">
        <v>17</v>
      </c>
      <c r="B612" s="118">
        <v>1240000000</v>
      </c>
      <c r="C612" s="17"/>
      <c r="D612" s="50" t="s">
        <v>179</v>
      </c>
      <c r="E612" s="133">
        <f t="shared" si="110"/>
        <v>5220</v>
      </c>
      <c r="F612" s="133">
        <f t="shared" si="110"/>
        <v>5220</v>
      </c>
      <c r="G612" s="133">
        <f t="shared" si="110"/>
        <v>5220</v>
      </c>
    </row>
    <row r="613" spans="1:7" ht="45">
      <c r="A613" s="10" t="s">
        <v>17</v>
      </c>
      <c r="B613" s="118">
        <v>1240200000</v>
      </c>
      <c r="C613" s="17"/>
      <c r="D613" s="36" t="s">
        <v>461</v>
      </c>
      <c r="E613" s="133">
        <f t="shared" si="110"/>
        <v>5220</v>
      </c>
      <c r="F613" s="133">
        <f t="shared" si="110"/>
        <v>5220</v>
      </c>
      <c r="G613" s="133">
        <f t="shared" si="110"/>
        <v>5220</v>
      </c>
    </row>
    <row r="614" spans="1:7" ht="22.5">
      <c r="A614" s="10" t="s">
        <v>17</v>
      </c>
      <c r="B614" s="118">
        <v>1240210000</v>
      </c>
      <c r="C614" s="17"/>
      <c r="D614" s="36" t="s">
        <v>484</v>
      </c>
      <c r="E614" s="133">
        <f t="shared" si="110"/>
        <v>5220</v>
      </c>
      <c r="F614" s="133">
        <f t="shared" si="110"/>
        <v>5220</v>
      </c>
      <c r="G614" s="133">
        <f t="shared" si="110"/>
        <v>5220</v>
      </c>
    </row>
    <row r="615" spans="1:7" ht="56.25">
      <c r="A615" s="10" t="s">
        <v>17</v>
      </c>
      <c r="B615" s="118">
        <v>1240210560</v>
      </c>
      <c r="C615" s="17"/>
      <c r="D615" s="34" t="s">
        <v>169</v>
      </c>
      <c r="E615" s="133">
        <f t="shared" si="110"/>
        <v>5220</v>
      </c>
      <c r="F615" s="133">
        <f t="shared" si="110"/>
        <v>5220</v>
      </c>
      <c r="G615" s="133">
        <f t="shared" si="110"/>
        <v>5220</v>
      </c>
    </row>
    <row r="616" spans="1:7" ht="22.5">
      <c r="A616" s="10" t="s">
        <v>17</v>
      </c>
      <c r="B616" s="118" t="s">
        <v>170</v>
      </c>
      <c r="C616" s="17"/>
      <c r="D616" s="34" t="s">
        <v>485</v>
      </c>
      <c r="E616" s="133">
        <f t="shared" si="110"/>
        <v>5220</v>
      </c>
      <c r="F616" s="133">
        <f t="shared" si="110"/>
        <v>5220</v>
      </c>
      <c r="G616" s="133">
        <f t="shared" si="110"/>
        <v>5220</v>
      </c>
    </row>
    <row r="617" spans="1:7" ht="12.75">
      <c r="A617" s="10" t="s">
        <v>17</v>
      </c>
      <c r="B617" s="118" t="s">
        <v>170</v>
      </c>
      <c r="C617" s="10" t="s">
        <v>218</v>
      </c>
      <c r="D617" s="33" t="s">
        <v>224</v>
      </c>
      <c r="E617" s="133">
        <f>'Прил.№5'!F230</f>
        <v>5220</v>
      </c>
      <c r="F617" s="133">
        <f>'Прил.№5'!G230</f>
        <v>5220</v>
      </c>
      <c r="G617" s="133">
        <f>'Прил.№5'!H230</f>
        <v>5220</v>
      </c>
    </row>
    <row r="618" spans="1:7" ht="12.75">
      <c r="A618" s="39" t="s">
        <v>94</v>
      </c>
      <c r="B618" s="39"/>
      <c r="C618" s="17"/>
      <c r="D618" s="67" t="s">
        <v>95</v>
      </c>
      <c r="E618" s="131">
        <f>E619+E626</f>
        <v>7178</v>
      </c>
      <c r="F618" s="131">
        <f>F619+F626</f>
        <v>6566.2</v>
      </c>
      <c r="G618" s="131">
        <f>G619+G626</f>
        <v>6566.2</v>
      </c>
    </row>
    <row r="619" spans="1:7" ht="22.5">
      <c r="A619" s="18" t="s">
        <v>94</v>
      </c>
      <c r="B619" s="41" t="s">
        <v>585</v>
      </c>
      <c r="C619" s="18"/>
      <c r="D619" s="34" t="s">
        <v>49</v>
      </c>
      <c r="E619" s="133">
        <f aca="true" t="shared" si="111" ref="E619:G624">E620</f>
        <v>4282.4</v>
      </c>
      <c r="F619" s="133">
        <f t="shared" si="111"/>
        <v>3670.6</v>
      </c>
      <c r="G619" s="133">
        <f t="shared" si="111"/>
        <v>3670.6</v>
      </c>
    </row>
    <row r="620" spans="1:7" ht="22.5">
      <c r="A620" s="18" t="s">
        <v>94</v>
      </c>
      <c r="B620" s="41" t="s">
        <v>586</v>
      </c>
      <c r="C620" s="18"/>
      <c r="D620" s="46" t="s">
        <v>436</v>
      </c>
      <c r="E620" s="133">
        <f t="shared" si="111"/>
        <v>4282.4</v>
      </c>
      <c r="F620" s="133">
        <f t="shared" si="111"/>
        <v>3670.6</v>
      </c>
      <c r="G620" s="133">
        <f t="shared" si="111"/>
        <v>3670.6</v>
      </c>
    </row>
    <row r="621" spans="1:7" ht="33.75">
      <c r="A621" s="18" t="s">
        <v>94</v>
      </c>
      <c r="B621" s="41" t="s">
        <v>587</v>
      </c>
      <c r="C621" s="18"/>
      <c r="D621" s="33" t="s">
        <v>589</v>
      </c>
      <c r="E621" s="133">
        <f t="shared" si="111"/>
        <v>4282.4</v>
      </c>
      <c r="F621" s="133">
        <f t="shared" si="111"/>
        <v>3670.6</v>
      </c>
      <c r="G621" s="133">
        <f t="shared" si="111"/>
        <v>3670.6</v>
      </c>
    </row>
    <row r="622" spans="1:7" ht="45">
      <c r="A622" s="18" t="s">
        <v>94</v>
      </c>
      <c r="B622" s="41" t="s">
        <v>157</v>
      </c>
      <c r="C622" s="18"/>
      <c r="D622" s="33" t="s">
        <v>158</v>
      </c>
      <c r="E622" s="133">
        <f t="shared" si="111"/>
        <v>4282.4</v>
      </c>
      <c r="F622" s="133">
        <f t="shared" si="111"/>
        <v>3670.6</v>
      </c>
      <c r="G622" s="133">
        <f t="shared" si="111"/>
        <v>3670.6</v>
      </c>
    </row>
    <row r="623" spans="1:7" ht="45">
      <c r="A623" s="18" t="s">
        <v>94</v>
      </c>
      <c r="B623" s="41" t="s">
        <v>159</v>
      </c>
      <c r="C623" s="18"/>
      <c r="D623" s="33" t="s">
        <v>160</v>
      </c>
      <c r="E623" s="133">
        <f t="shared" si="111"/>
        <v>4282.4</v>
      </c>
      <c r="F623" s="133">
        <f t="shared" si="111"/>
        <v>3670.6</v>
      </c>
      <c r="G623" s="133">
        <f t="shared" si="111"/>
        <v>3670.6</v>
      </c>
    </row>
    <row r="624" spans="1:7" ht="22.5">
      <c r="A624" s="18" t="s">
        <v>94</v>
      </c>
      <c r="B624" s="41" t="s">
        <v>161</v>
      </c>
      <c r="C624" s="18"/>
      <c r="D624" s="33" t="s">
        <v>485</v>
      </c>
      <c r="E624" s="133">
        <f t="shared" si="111"/>
        <v>4282.4</v>
      </c>
      <c r="F624" s="133">
        <f t="shared" si="111"/>
        <v>3670.6</v>
      </c>
      <c r="G624" s="133">
        <f t="shared" si="111"/>
        <v>3670.6</v>
      </c>
    </row>
    <row r="625" spans="1:7" ht="22.5">
      <c r="A625" s="18" t="s">
        <v>94</v>
      </c>
      <c r="B625" s="41" t="s">
        <v>161</v>
      </c>
      <c r="C625" s="10" t="s">
        <v>415</v>
      </c>
      <c r="D625" s="33" t="s">
        <v>460</v>
      </c>
      <c r="E625" s="133">
        <f>'Прил.№5'!F238</f>
        <v>4282.4</v>
      </c>
      <c r="F625" s="133">
        <f>'Прил.№5'!G238</f>
        <v>3670.6</v>
      </c>
      <c r="G625" s="133">
        <f>'Прил.№5'!H238</f>
        <v>3670.6</v>
      </c>
    </row>
    <row r="626" spans="1:7" ht="33.75">
      <c r="A626" s="10" t="s">
        <v>94</v>
      </c>
      <c r="B626" s="118">
        <v>1200000000</v>
      </c>
      <c r="C626" s="10"/>
      <c r="D626" s="36" t="s">
        <v>53</v>
      </c>
      <c r="E626" s="133">
        <f>E627</f>
        <v>2895.6</v>
      </c>
      <c r="F626" s="133">
        <f aca="true" t="shared" si="112" ref="F626:G630">F627</f>
        <v>2895.6</v>
      </c>
      <c r="G626" s="133">
        <f t="shared" si="112"/>
        <v>2895.6</v>
      </c>
    </row>
    <row r="627" spans="1:7" ht="12.75">
      <c r="A627" s="10" t="s">
        <v>94</v>
      </c>
      <c r="B627" s="118">
        <v>1210000000</v>
      </c>
      <c r="C627" s="10"/>
      <c r="D627" s="48" t="s">
        <v>226</v>
      </c>
      <c r="E627" s="133">
        <f>E628</f>
        <v>2895.6</v>
      </c>
      <c r="F627" s="133">
        <f t="shared" si="112"/>
        <v>2895.6</v>
      </c>
      <c r="G627" s="133">
        <f t="shared" si="112"/>
        <v>2895.6</v>
      </c>
    </row>
    <row r="628" spans="1:7" s="9" customFormat="1" ht="22.5">
      <c r="A628" s="10" t="s">
        <v>94</v>
      </c>
      <c r="B628" s="118">
        <v>1210400000</v>
      </c>
      <c r="C628" s="10"/>
      <c r="D628" s="36" t="s">
        <v>437</v>
      </c>
      <c r="E628" s="133">
        <f>E629</f>
        <v>2895.6</v>
      </c>
      <c r="F628" s="133">
        <f t="shared" si="112"/>
        <v>2895.6</v>
      </c>
      <c r="G628" s="133">
        <f t="shared" si="112"/>
        <v>2895.6</v>
      </c>
    </row>
    <row r="629" spans="1:7" s="9" customFormat="1" ht="22.5">
      <c r="A629" s="10" t="s">
        <v>94</v>
      </c>
      <c r="B629" s="118">
        <v>1210410000</v>
      </c>
      <c r="C629" s="10"/>
      <c r="D629" s="36" t="s">
        <v>484</v>
      </c>
      <c r="E629" s="133">
        <f>E630</f>
        <v>2895.6</v>
      </c>
      <c r="F629" s="133">
        <f t="shared" si="112"/>
        <v>2895.6</v>
      </c>
      <c r="G629" s="133">
        <f t="shared" si="112"/>
        <v>2895.6</v>
      </c>
    </row>
    <row r="630" spans="1:7" s="9" customFormat="1" ht="56.25">
      <c r="A630" s="10" t="s">
        <v>94</v>
      </c>
      <c r="B630" s="118">
        <v>1210410500</v>
      </c>
      <c r="C630" s="10"/>
      <c r="D630" s="34" t="s">
        <v>622</v>
      </c>
      <c r="E630" s="133">
        <f>E631</f>
        <v>2895.6</v>
      </c>
      <c r="F630" s="133">
        <f t="shared" si="112"/>
        <v>2895.6</v>
      </c>
      <c r="G630" s="133">
        <f t="shared" si="112"/>
        <v>2895.6</v>
      </c>
    </row>
    <row r="631" spans="1:7" s="9" customFormat="1" ht="22.5">
      <c r="A631" s="10" t="s">
        <v>94</v>
      </c>
      <c r="B631" s="118" t="s">
        <v>168</v>
      </c>
      <c r="C631" s="10"/>
      <c r="D631" s="34" t="s">
        <v>485</v>
      </c>
      <c r="E631" s="133">
        <f>E632+E633</f>
        <v>2895.6</v>
      </c>
      <c r="F631" s="133">
        <f>F632+F633</f>
        <v>2895.6</v>
      </c>
      <c r="G631" s="133">
        <f>G632+G633</f>
        <v>2895.6</v>
      </c>
    </row>
    <row r="632" spans="1:7" s="9" customFormat="1" ht="22.5">
      <c r="A632" s="10" t="s">
        <v>94</v>
      </c>
      <c r="B632" s="118" t="s">
        <v>168</v>
      </c>
      <c r="C632" s="10" t="s">
        <v>110</v>
      </c>
      <c r="D632" s="34" t="s">
        <v>698</v>
      </c>
      <c r="E632" s="133">
        <f>'Прил.№5'!F686</f>
        <v>70.6</v>
      </c>
      <c r="F632" s="133">
        <f>'Прил.№5'!G686</f>
        <v>70.6</v>
      </c>
      <c r="G632" s="133">
        <f>'Прил.№5'!H686</f>
        <v>70.6</v>
      </c>
    </row>
    <row r="633" spans="1:7" s="9" customFormat="1" ht="12.75">
      <c r="A633" s="10" t="s">
        <v>94</v>
      </c>
      <c r="B633" s="118" t="s">
        <v>168</v>
      </c>
      <c r="C633" s="10" t="s">
        <v>218</v>
      </c>
      <c r="D633" s="33" t="s">
        <v>224</v>
      </c>
      <c r="E633" s="133">
        <f>'Прил.№5'!F687</f>
        <v>2825</v>
      </c>
      <c r="F633" s="133">
        <f>'Прил.№5'!G687</f>
        <v>2825</v>
      </c>
      <c r="G633" s="133">
        <f>'Прил.№5'!H687</f>
        <v>2825</v>
      </c>
    </row>
    <row r="634" spans="1:7" ht="12.75">
      <c r="A634" s="39" t="s">
        <v>85</v>
      </c>
      <c r="B634" s="39"/>
      <c r="C634" s="17"/>
      <c r="D634" s="124" t="s">
        <v>78</v>
      </c>
      <c r="E634" s="131">
        <f>E635+E649</f>
        <v>4010</v>
      </c>
      <c r="F634" s="131">
        <f>F635+F649</f>
        <v>3810</v>
      </c>
      <c r="G634" s="131">
        <f>G635+G649</f>
        <v>3757.1</v>
      </c>
    </row>
    <row r="635" spans="1:7" ht="12.75">
      <c r="A635" s="39" t="s">
        <v>96</v>
      </c>
      <c r="B635" s="39"/>
      <c r="C635" s="39"/>
      <c r="D635" s="124" t="s">
        <v>97</v>
      </c>
      <c r="E635" s="131">
        <f>E636</f>
        <v>3450</v>
      </c>
      <c r="F635" s="131">
        <f>F636</f>
        <v>3250</v>
      </c>
      <c r="G635" s="131">
        <f>G636</f>
        <v>3197.1</v>
      </c>
    </row>
    <row r="636" spans="1:7" ht="22.5">
      <c r="A636" s="10" t="s">
        <v>96</v>
      </c>
      <c r="B636" s="41" t="s">
        <v>284</v>
      </c>
      <c r="C636" s="10"/>
      <c r="D636" s="33" t="s">
        <v>50</v>
      </c>
      <c r="E636" s="140">
        <f>E637+E643</f>
        <v>3450</v>
      </c>
      <c r="F636" s="140">
        <f>F637+F643</f>
        <v>3250</v>
      </c>
      <c r="G636" s="140">
        <f>G637+G643</f>
        <v>3197.1</v>
      </c>
    </row>
    <row r="637" spans="1:7" ht="12.75" hidden="1">
      <c r="A637" s="10" t="s">
        <v>96</v>
      </c>
      <c r="B637" s="42" t="s">
        <v>290</v>
      </c>
      <c r="C637" s="18"/>
      <c r="D637" s="45" t="s">
        <v>600</v>
      </c>
      <c r="E637" s="133">
        <f>E638</f>
        <v>0</v>
      </c>
      <c r="F637" s="133">
        <f aca="true" t="shared" si="113" ref="F637:G641">F638</f>
        <v>0</v>
      </c>
      <c r="G637" s="133">
        <f t="shared" si="113"/>
        <v>0</v>
      </c>
    </row>
    <row r="638" spans="1:7" ht="39.75" customHeight="1" hidden="1">
      <c r="A638" s="10" t="s">
        <v>96</v>
      </c>
      <c r="B638" s="42" t="s">
        <v>291</v>
      </c>
      <c r="C638" s="18"/>
      <c r="D638" s="33" t="s">
        <v>602</v>
      </c>
      <c r="E638" s="133">
        <f>E639</f>
        <v>0</v>
      </c>
      <c r="F638" s="133">
        <f t="shared" si="113"/>
        <v>0</v>
      </c>
      <c r="G638" s="133">
        <f t="shared" si="113"/>
        <v>0</v>
      </c>
    </row>
    <row r="639" spans="1:7" ht="12.75" hidden="1">
      <c r="A639" s="10" t="s">
        <v>96</v>
      </c>
      <c r="B639" s="42" t="s">
        <v>292</v>
      </c>
      <c r="C639" s="18"/>
      <c r="D639" s="33" t="s">
        <v>472</v>
      </c>
      <c r="E639" s="133">
        <f>E640</f>
        <v>0</v>
      </c>
      <c r="F639" s="133">
        <f t="shared" si="113"/>
        <v>0</v>
      </c>
      <c r="G639" s="133">
        <f t="shared" si="113"/>
        <v>0</v>
      </c>
    </row>
    <row r="640" spans="1:7" ht="33.75" hidden="1">
      <c r="A640" s="10" t="s">
        <v>96</v>
      </c>
      <c r="B640" s="42" t="s">
        <v>293</v>
      </c>
      <c r="C640" s="18"/>
      <c r="D640" s="33" t="s">
        <v>602</v>
      </c>
      <c r="E640" s="133">
        <f>E641</f>
        <v>0</v>
      </c>
      <c r="F640" s="133">
        <f t="shared" si="113"/>
        <v>0</v>
      </c>
      <c r="G640" s="133">
        <f t="shared" si="113"/>
        <v>0</v>
      </c>
    </row>
    <row r="641" spans="1:7" ht="12.75" hidden="1">
      <c r="A641" s="10" t="s">
        <v>96</v>
      </c>
      <c r="B641" s="42" t="s">
        <v>294</v>
      </c>
      <c r="C641" s="18"/>
      <c r="D641" s="33" t="s">
        <v>223</v>
      </c>
      <c r="E641" s="133">
        <f>E642</f>
        <v>0</v>
      </c>
      <c r="F641" s="133">
        <f t="shared" si="113"/>
        <v>0</v>
      </c>
      <c r="G641" s="133">
        <f t="shared" si="113"/>
        <v>0</v>
      </c>
    </row>
    <row r="642" spans="1:7" ht="22.5" hidden="1">
      <c r="A642" s="10" t="s">
        <v>96</v>
      </c>
      <c r="B642" s="42" t="s">
        <v>294</v>
      </c>
      <c r="C642" s="10" t="s">
        <v>110</v>
      </c>
      <c r="D642" s="34" t="s">
        <v>111</v>
      </c>
      <c r="E642" s="133">
        <f>'Прил.№5'!F531</f>
        <v>0</v>
      </c>
      <c r="F642" s="133">
        <f>'Прил.№5'!G531</f>
        <v>0</v>
      </c>
      <c r="G642" s="133">
        <f>'Прил.№5'!H531</f>
        <v>0</v>
      </c>
    </row>
    <row r="643" spans="1:7" ht="22.5">
      <c r="A643" s="10" t="s">
        <v>96</v>
      </c>
      <c r="B643" s="41" t="s">
        <v>285</v>
      </c>
      <c r="C643" s="10"/>
      <c r="D643" s="33" t="s">
        <v>457</v>
      </c>
      <c r="E643" s="139">
        <f>E644</f>
        <v>3450</v>
      </c>
      <c r="F643" s="139">
        <f aca="true" t="shared" si="114" ref="F643:G647">F644</f>
        <v>3250</v>
      </c>
      <c r="G643" s="139">
        <f t="shared" si="114"/>
        <v>3197.1</v>
      </c>
    </row>
    <row r="644" spans="1:7" ht="22.5">
      <c r="A644" s="10" t="s">
        <v>96</v>
      </c>
      <c r="B644" s="41" t="s">
        <v>286</v>
      </c>
      <c r="C644" s="10"/>
      <c r="D644" s="33" t="s">
        <v>597</v>
      </c>
      <c r="E644" s="139">
        <f>E645</f>
        <v>3450</v>
      </c>
      <c r="F644" s="139">
        <f t="shared" si="114"/>
        <v>3250</v>
      </c>
      <c r="G644" s="139">
        <f t="shared" si="114"/>
        <v>3197.1</v>
      </c>
    </row>
    <row r="645" spans="1:7" ht="12.75">
      <c r="A645" s="10" t="s">
        <v>96</v>
      </c>
      <c r="B645" s="41" t="s">
        <v>287</v>
      </c>
      <c r="C645" s="10"/>
      <c r="D645" s="33" t="s">
        <v>472</v>
      </c>
      <c r="E645" s="139">
        <f>E646</f>
        <v>3450</v>
      </c>
      <c r="F645" s="139">
        <f t="shared" si="114"/>
        <v>3250</v>
      </c>
      <c r="G645" s="139">
        <f t="shared" si="114"/>
        <v>3197.1</v>
      </c>
    </row>
    <row r="646" spans="1:7" ht="22.5">
      <c r="A646" s="10" t="s">
        <v>96</v>
      </c>
      <c r="B646" s="41" t="s">
        <v>288</v>
      </c>
      <c r="C646" s="10"/>
      <c r="D646" s="33" t="s">
        <v>598</v>
      </c>
      <c r="E646" s="139">
        <f>E647</f>
        <v>3450</v>
      </c>
      <c r="F646" s="139">
        <f t="shared" si="114"/>
        <v>3250</v>
      </c>
      <c r="G646" s="139">
        <f t="shared" si="114"/>
        <v>3197.1</v>
      </c>
    </row>
    <row r="647" spans="1:7" ht="33.75">
      <c r="A647" s="10" t="s">
        <v>96</v>
      </c>
      <c r="B647" s="41" t="s">
        <v>289</v>
      </c>
      <c r="C647" s="10"/>
      <c r="D647" s="33" t="s">
        <v>323</v>
      </c>
      <c r="E647" s="139">
        <f>E648</f>
        <v>3450</v>
      </c>
      <c r="F647" s="139">
        <f t="shared" si="114"/>
        <v>3250</v>
      </c>
      <c r="G647" s="139">
        <f t="shared" si="114"/>
        <v>3197.1</v>
      </c>
    </row>
    <row r="648" spans="1:7" ht="22.5">
      <c r="A648" s="10" t="s">
        <v>96</v>
      </c>
      <c r="B648" s="41" t="s">
        <v>289</v>
      </c>
      <c r="C648" s="10" t="s">
        <v>176</v>
      </c>
      <c r="D648" s="34" t="s">
        <v>593</v>
      </c>
      <c r="E648" s="139">
        <f>'Прил.№5'!F537</f>
        <v>3450</v>
      </c>
      <c r="F648" s="139">
        <f>'Прил.№5'!G537</f>
        <v>3250</v>
      </c>
      <c r="G648" s="139">
        <f>'Прил.№5'!H537</f>
        <v>3197.1</v>
      </c>
    </row>
    <row r="649" spans="1:7" s="5" customFormat="1" ht="12.75">
      <c r="A649" s="17" t="s">
        <v>498</v>
      </c>
      <c r="B649" s="39"/>
      <c r="C649" s="17"/>
      <c r="D649" s="32" t="s">
        <v>499</v>
      </c>
      <c r="E649" s="141">
        <f aca="true" t="shared" si="115" ref="E649:G655">E650</f>
        <v>560</v>
      </c>
      <c r="F649" s="141">
        <f t="shared" si="115"/>
        <v>560</v>
      </c>
      <c r="G649" s="141">
        <f t="shared" si="115"/>
        <v>560</v>
      </c>
    </row>
    <row r="650" spans="1:7" ht="22.5">
      <c r="A650" s="10" t="s">
        <v>498</v>
      </c>
      <c r="B650" s="41" t="s">
        <v>284</v>
      </c>
      <c r="C650" s="10"/>
      <c r="D650" s="33" t="s">
        <v>50</v>
      </c>
      <c r="E650" s="139">
        <f t="shared" si="115"/>
        <v>560</v>
      </c>
      <c r="F650" s="139">
        <f t="shared" si="115"/>
        <v>560</v>
      </c>
      <c r="G650" s="139">
        <f t="shared" si="115"/>
        <v>560</v>
      </c>
    </row>
    <row r="651" spans="1:7" ht="12.75">
      <c r="A651" s="10" t="s">
        <v>498</v>
      </c>
      <c r="B651" s="42" t="s">
        <v>290</v>
      </c>
      <c r="C651" s="18"/>
      <c r="D651" s="45" t="s">
        <v>600</v>
      </c>
      <c r="E651" s="139">
        <f t="shared" si="115"/>
        <v>560</v>
      </c>
      <c r="F651" s="139">
        <f t="shared" si="115"/>
        <v>560</v>
      </c>
      <c r="G651" s="139">
        <f t="shared" si="115"/>
        <v>560</v>
      </c>
    </row>
    <row r="652" spans="1:7" ht="33.75">
      <c r="A652" s="10" t="s">
        <v>498</v>
      </c>
      <c r="B652" s="42" t="s">
        <v>291</v>
      </c>
      <c r="C652" s="18"/>
      <c r="D652" s="33" t="s">
        <v>602</v>
      </c>
      <c r="E652" s="139">
        <f t="shared" si="115"/>
        <v>560</v>
      </c>
      <c r="F652" s="139">
        <f t="shared" si="115"/>
        <v>560</v>
      </c>
      <c r="G652" s="139">
        <f t="shared" si="115"/>
        <v>560</v>
      </c>
    </row>
    <row r="653" spans="1:7" ht="12.75">
      <c r="A653" s="10" t="s">
        <v>498</v>
      </c>
      <c r="B653" s="42" t="s">
        <v>292</v>
      </c>
      <c r="C653" s="18"/>
      <c r="D653" s="33" t="s">
        <v>472</v>
      </c>
      <c r="E653" s="139">
        <f t="shared" si="115"/>
        <v>560</v>
      </c>
      <c r="F653" s="139">
        <f t="shared" si="115"/>
        <v>560</v>
      </c>
      <c r="G653" s="139">
        <f t="shared" si="115"/>
        <v>560</v>
      </c>
    </row>
    <row r="654" spans="1:7" ht="33.75">
      <c r="A654" s="10" t="s">
        <v>498</v>
      </c>
      <c r="B654" s="42" t="s">
        <v>293</v>
      </c>
      <c r="C654" s="18"/>
      <c r="D654" s="33" t="s">
        <v>602</v>
      </c>
      <c r="E654" s="139">
        <f t="shared" si="115"/>
        <v>560</v>
      </c>
      <c r="F654" s="139">
        <f t="shared" si="115"/>
        <v>560</v>
      </c>
      <c r="G654" s="139">
        <f t="shared" si="115"/>
        <v>560</v>
      </c>
    </row>
    <row r="655" spans="1:7" ht="12.75">
      <c r="A655" s="10" t="s">
        <v>498</v>
      </c>
      <c r="B655" s="42" t="s">
        <v>294</v>
      </c>
      <c r="C655" s="18"/>
      <c r="D655" s="33" t="s">
        <v>223</v>
      </c>
      <c r="E655" s="139">
        <f t="shared" si="115"/>
        <v>560</v>
      </c>
      <c r="F655" s="139">
        <f t="shared" si="115"/>
        <v>560</v>
      </c>
      <c r="G655" s="139">
        <f t="shared" si="115"/>
        <v>560</v>
      </c>
    </row>
    <row r="656" spans="1:7" ht="22.5">
      <c r="A656" s="10" t="s">
        <v>498</v>
      </c>
      <c r="B656" s="42" t="s">
        <v>294</v>
      </c>
      <c r="C656" s="10" t="s">
        <v>110</v>
      </c>
      <c r="D656" s="34" t="s">
        <v>698</v>
      </c>
      <c r="E656" s="139">
        <f>'Прил.№5'!F545</f>
        <v>560</v>
      </c>
      <c r="F656" s="139">
        <f>'Прил.№5'!G545</f>
        <v>560</v>
      </c>
      <c r="G656" s="139">
        <f>'Прил.№5'!H545</f>
        <v>560</v>
      </c>
    </row>
    <row r="657" spans="1:7" ht="12.75">
      <c r="A657" s="68">
        <v>1200</v>
      </c>
      <c r="B657" s="122"/>
      <c r="C657" s="21"/>
      <c r="D657" s="19" t="s">
        <v>84</v>
      </c>
      <c r="E657" s="142">
        <f aca="true" t="shared" si="116" ref="E657:G664">E658</f>
        <v>1807.978</v>
      </c>
      <c r="F657" s="142">
        <f t="shared" si="116"/>
        <v>700</v>
      </c>
      <c r="G657" s="142">
        <f t="shared" si="116"/>
        <v>700</v>
      </c>
    </row>
    <row r="658" spans="1:7" ht="12.75">
      <c r="A658" s="39" t="s">
        <v>98</v>
      </c>
      <c r="B658" s="39"/>
      <c r="C658" s="17"/>
      <c r="D658" s="19" t="s">
        <v>99</v>
      </c>
      <c r="E658" s="131">
        <f t="shared" si="116"/>
        <v>1807.978</v>
      </c>
      <c r="F658" s="131">
        <f t="shared" si="116"/>
        <v>700</v>
      </c>
      <c r="G658" s="131">
        <f t="shared" si="116"/>
        <v>700</v>
      </c>
    </row>
    <row r="659" spans="1:7" s="5" customFormat="1" ht="22.5">
      <c r="A659" s="10" t="s">
        <v>98</v>
      </c>
      <c r="B659" s="41" t="s">
        <v>474</v>
      </c>
      <c r="C659" s="10"/>
      <c r="D659" s="34" t="s">
        <v>45</v>
      </c>
      <c r="E659" s="133">
        <f t="shared" si="116"/>
        <v>1807.978</v>
      </c>
      <c r="F659" s="133">
        <f t="shared" si="116"/>
        <v>700</v>
      </c>
      <c r="G659" s="133">
        <f t="shared" si="116"/>
        <v>700</v>
      </c>
    </row>
    <row r="660" spans="1:7" s="5" customFormat="1" ht="33.75">
      <c r="A660" s="10" t="s">
        <v>98</v>
      </c>
      <c r="B660" s="41" t="s">
        <v>590</v>
      </c>
      <c r="C660" s="18"/>
      <c r="D660" s="45" t="s">
        <v>46</v>
      </c>
      <c r="E660" s="133">
        <f t="shared" si="116"/>
        <v>1807.978</v>
      </c>
      <c r="F660" s="133">
        <f t="shared" si="116"/>
        <v>700</v>
      </c>
      <c r="G660" s="133">
        <f t="shared" si="116"/>
        <v>700</v>
      </c>
    </row>
    <row r="661" spans="1:7" ht="45">
      <c r="A661" s="10" t="s">
        <v>98</v>
      </c>
      <c r="B661" s="41" t="s">
        <v>591</v>
      </c>
      <c r="C661" s="18"/>
      <c r="D661" s="33" t="s">
        <v>465</v>
      </c>
      <c r="E661" s="133">
        <f>E662+E666</f>
        <v>1807.978</v>
      </c>
      <c r="F661" s="133">
        <f>F662+F666</f>
        <v>700</v>
      </c>
      <c r="G661" s="133">
        <f>G662+G666</f>
        <v>700</v>
      </c>
    </row>
    <row r="662" spans="1:7" ht="33.75">
      <c r="A662" s="10" t="s">
        <v>98</v>
      </c>
      <c r="B662" s="41" t="s">
        <v>592</v>
      </c>
      <c r="C662" s="18"/>
      <c r="D662" s="34" t="s">
        <v>541</v>
      </c>
      <c r="E662" s="133">
        <f t="shared" si="116"/>
        <v>700</v>
      </c>
      <c r="F662" s="133">
        <f t="shared" si="116"/>
        <v>700</v>
      </c>
      <c r="G662" s="133">
        <f t="shared" si="116"/>
        <v>700</v>
      </c>
    </row>
    <row r="663" spans="1:7" ht="22.5">
      <c r="A663" s="10" t="s">
        <v>98</v>
      </c>
      <c r="B663" s="41" t="s">
        <v>515</v>
      </c>
      <c r="C663" s="18"/>
      <c r="D663" s="33" t="s">
        <v>500</v>
      </c>
      <c r="E663" s="133">
        <f t="shared" si="116"/>
        <v>700</v>
      </c>
      <c r="F663" s="133">
        <f t="shared" si="116"/>
        <v>700</v>
      </c>
      <c r="G663" s="133">
        <f t="shared" si="116"/>
        <v>700</v>
      </c>
    </row>
    <row r="664" spans="1:7" ht="22.5">
      <c r="A664" s="10" t="s">
        <v>98</v>
      </c>
      <c r="B664" s="41" t="s">
        <v>516</v>
      </c>
      <c r="C664" s="18"/>
      <c r="D664" s="33" t="s">
        <v>464</v>
      </c>
      <c r="E664" s="133">
        <f t="shared" si="116"/>
        <v>700</v>
      </c>
      <c r="F664" s="133">
        <f t="shared" si="116"/>
        <v>700</v>
      </c>
      <c r="G664" s="133">
        <f t="shared" si="116"/>
        <v>700</v>
      </c>
    </row>
    <row r="665" spans="1:7" ht="22.5">
      <c r="A665" s="10" t="s">
        <v>98</v>
      </c>
      <c r="B665" s="41" t="s">
        <v>516</v>
      </c>
      <c r="C665" s="18" t="s">
        <v>176</v>
      </c>
      <c r="D665" s="33" t="s">
        <v>616</v>
      </c>
      <c r="E665" s="133">
        <f>'Прил.№5'!F247</f>
        <v>700</v>
      </c>
      <c r="F665" s="133">
        <f>'Прил.№5'!G247</f>
        <v>700</v>
      </c>
      <c r="G665" s="133">
        <f>'Прил.№5'!H247</f>
        <v>700</v>
      </c>
    </row>
    <row r="666" spans="1:7" ht="22.5">
      <c r="A666" s="10" t="s">
        <v>98</v>
      </c>
      <c r="B666" s="41" t="s">
        <v>734</v>
      </c>
      <c r="C666" s="18"/>
      <c r="D666" s="33" t="s">
        <v>484</v>
      </c>
      <c r="E666" s="144">
        <f>E667</f>
        <v>1107.978</v>
      </c>
      <c r="F666" s="144">
        <f aca="true" t="shared" si="117" ref="F666:G668">F667</f>
        <v>0</v>
      </c>
      <c r="G666" s="144">
        <f t="shared" si="117"/>
        <v>0</v>
      </c>
    </row>
    <row r="667" spans="1:7" ht="12.75">
      <c r="A667" s="10" t="s">
        <v>98</v>
      </c>
      <c r="B667" s="41" t="s">
        <v>735</v>
      </c>
      <c r="C667" s="18"/>
      <c r="D667" s="33" t="s">
        <v>736</v>
      </c>
      <c r="E667" s="144">
        <f>E668</f>
        <v>1107.978</v>
      </c>
      <c r="F667" s="144">
        <f t="shared" si="117"/>
        <v>0</v>
      </c>
      <c r="G667" s="144">
        <f t="shared" si="117"/>
        <v>0</v>
      </c>
    </row>
    <row r="668" spans="1:7" ht="33.75">
      <c r="A668" s="10" t="s">
        <v>98</v>
      </c>
      <c r="B668" s="41" t="s">
        <v>737</v>
      </c>
      <c r="C668" s="18"/>
      <c r="D668" s="34" t="s">
        <v>716</v>
      </c>
      <c r="E668" s="144">
        <f>E669</f>
        <v>1107.978</v>
      </c>
      <c r="F668" s="144">
        <f t="shared" si="117"/>
        <v>0</v>
      </c>
      <c r="G668" s="144">
        <f t="shared" si="117"/>
        <v>0</v>
      </c>
    </row>
    <row r="669" spans="1:7" ht="22.5">
      <c r="A669" s="10" t="s">
        <v>98</v>
      </c>
      <c r="B669" s="41" t="s">
        <v>737</v>
      </c>
      <c r="C669" s="18" t="s">
        <v>176</v>
      </c>
      <c r="D669" s="33" t="s">
        <v>616</v>
      </c>
      <c r="E669" s="144">
        <f>'Прил.№5'!F251</f>
        <v>1107.978</v>
      </c>
      <c r="F669" s="144">
        <f>'Прил.№5'!G251</f>
        <v>0</v>
      </c>
      <c r="G669" s="144">
        <f>'Прил.№5'!H251</f>
        <v>0</v>
      </c>
    </row>
    <row r="670" spans="1:7" ht="12.75">
      <c r="A670" s="39" t="s">
        <v>88</v>
      </c>
      <c r="B670" s="40"/>
      <c r="C670" s="12"/>
      <c r="D670" s="19" t="s">
        <v>68</v>
      </c>
      <c r="E670" s="143">
        <f aca="true" t="shared" si="118" ref="E670:G677">E671</f>
        <v>280</v>
      </c>
      <c r="F670" s="143">
        <f t="shared" si="118"/>
        <v>115</v>
      </c>
      <c r="G670" s="143">
        <f t="shared" si="118"/>
        <v>0</v>
      </c>
    </row>
    <row r="671" spans="1:7" ht="22.5">
      <c r="A671" s="39" t="s">
        <v>89</v>
      </c>
      <c r="B671" s="40"/>
      <c r="C671" s="12"/>
      <c r="D671" s="19" t="str">
        <f>'Прил.№5'!E705</f>
        <v>Обслуживание государственного внутреннего и муниципального долга</v>
      </c>
      <c r="E671" s="143">
        <f t="shared" si="118"/>
        <v>280</v>
      </c>
      <c r="F671" s="143">
        <f t="shared" si="118"/>
        <v>115</v>
      </c>
      <c r="G671" s="143">
        <f t="shared" si="118"/>
        <v>0</v>
      </c>
    </row>
    <row r="672" spans="1:7" ht="33.75">
      <c r="A672" s="10" t="s">
        <v>89</v>
      </c>
      <c r="B672" s="41" t="s">
        <v>211</v>
      </c>
      <c r="C672" s="7"/>
      <c r="D672" s="34" t="s">
        <v>54</v>
      </c>
      <c r="E672" s="143">
        <f t="shared" si="118"/>
        <v>280</v>
      </c>
      <c r="F672" s="143">
        <f t="shared" si="118"/>
        <v>115</v>
      </c>
      <c r="G672" s="143">
        <f t="shared" si="118"/>
        <v>0</v>
      </c>
    </row>
    <row r="673" spans="1:7" ht="33.75">
      <c r="A673" s="10" t="s">
        <v>89</v>
      </c>
      <c r="B673" s="41" t="s">
        <v>121</v>
      </c>
      <c r="C673" s="12"/>
      <c r="D673" s="46" t="s">
        <v>629</v>
      </c>
      <c r="E673" s="143">
        <f t="shared" si="118"/>
        <v>280</v>
      </c>
      <c r="F673" s="143">
        <f t="shared" si="118"/>
        <v>115</v>
      </c>
      <c r="G673" s="143">
        <f t="shared" si="118"/>
        <v>0</v>
      </c>
    </row>
    <row r="674" spans="1:7" ht="22.5">
      <c r="A674" s="10" t="s">
        <v>89</v>
      </c>
      <c r="B674" s="41" t="s">
        <v>122</v>
      </c>
      <c r="C674" s="12"/>
      <c r="D674" s="34" t="s">
        <v>442</v>
      </c>
      <c r="E674" s="143">
        <f t="shared" si="118"/>
        <v>280</v>
      </c>
      <c r="F674" s="143">
        <f t="shared" si="118"/>
        <v>115</v>
      </c>
      <c r="G674" s="143">
        <f t="shared" si="118"/>
        <v>0</v>
      </c>
    </row>
    <row r="675" spans="1:7" ht="12.75">
      <c r="A675" s="10" t="s">
        <v>89</v>
      </c>
      <c r="B675" s="41" t="s">
        <v>123</v>
      </c>
      <c r="C675" s="12"/>
      <c r="D675" s="33" t="s">
        <v>472</v>
      </c>
      <c r="E675" s="144">
        <f t="shared" si="118"/>
        <v>280</v>
      </c>
      <c r="F675" s="144">
        <f t="shared" si="118"/>
        <v>115</v>
      </c>
      <c r="G675" s="144">
        <f t="shared" si="118"/>
        <v>0</v>
      </c>
    </row>
    <row r="676" spans="1:7" ht="22.5">
      <c r="A676" s="10" t="s">
        <v>89</v>
      </c>
      <c r="B676" s="41" t="s">
        <v>124</v>
      </c>
      <c r="C676" s="12"/>
      <c r="D676" s="34" t="s">
        <v>443</v>
      </c>
      <c r="E676" s="144">
        <f t="shared" si="118"/>
        <v>280</v>
      </c>
      <c r="F676" s="144">
        <f t="shared" si="118"/>
        <v>115</v>
      </c>
      <c r="G676" s="144">
        <f t="shared" si="118"/>
        <v>0</v>
      </c>
    </row>
    <row r="677" spans="1:7" ht="12.75">
      <c r="A677" s="10" t="s">
        <v>89</v>
      </c>
      <c r="B677" s="41" t="s">
        <v>125</v>
      </c>
      <c r="C677" s="12"/>
      <c r="D677" s="34" t="s">
        <v>194</v>
      </c>
      <c r="E677" s="144">
        <f t="shared" si="118"/>
        <v>280</v>
      </c>
      <c r="F677" s="144">
        <f t="shared" si="118"/>
        <v>115</v>
      </c>
      <c r="G677" s="144">
        <f t="shared" si="118"/>
        <v>0</v>
      </c>
    </row>
    <row r="678" spans="1:7" ht="12.75">
      <c r="A678" s="10" t="s">
        <v>89</v>
      </c>
      <c r="B678" s="41" t="s">
        <v>125</v>
      </c>
      <c r="C678" s="7">
        <v>700</v>
      </c>
      <c r="D678" s="34" t="s">
        <v>594</v>
      </c>
      <c r="E678" s="144">
        <f>'Прил.№5'!F712</f>
        <v>280</v>
      </c>
      <c r="F678" s="144">
        <f>'Прил.№5'!G712</f>
        <v>115</v>
      </c>
      <c r="G678" s="144">
        <f>'Прил.№5'!H712</f>
        <v>0</v>
      </c>
    </row>
    <row r="679" spans="1:5" ht="12.75">
      <c r="A679" s="43"/>
      <c r="B679" s="123"/>
      <c r="C679" s="25"/>
      <c r="D679" s="26"/>
      <c r="E679" s="11"/>
    </row>
  </sheetData>
  <sheetProtection/>
  <mergeCells count="10">
    <mergeCell ref="E1:G1"/>
    <mergeCell ref="F6:F7"/>
    <mergeCell ref="G6:G7"/>
    <mergeCell ref="E5:G5"/>
    <mergeCell ref="A3:G4"/>
    <mergeCell ref="A5:A7"/>
    <mergeCell ref="B5:B7"/>
    <mergeCell ref="C5:C7"/>
    <mergeCell ref="E6:E7"/>
    <mergeCell ref="D5:D7"/>
  </mergeCells>
  <printOptions/>
  <pageMargins left="0.7874015748031497" right="0.3937007874015748" top="0.3937007874015748" bottom="0.3937007874015748" header="0.5118110236220472" footer="0.5118110236220472"/>
  <pageSetup fitToHeight="65" fitToWidth="1" horizontalDpi="600" verticalDpi="600" orientation="portrait" paperSize="9" scale="85" r:id="rId1"/>
  <rowBreaks count="130" manualBreakCount="130">
    <brk id="34" max="6" man="1"/>
    <brk id="68" max="6" man="1"/>
    <brk id="110" max="6" man="1"/>
    <brk id="111" max="6" man="1"/>
    <brk id="142" max="6" man="1"/>
    <brk id="143" max="6" man="1"/>
    <brk id="144" max="6" man="1"/>
    <brk id="145" max="6" man="1"/>
    <brk id="152" max="6" man="1"/>
    <brk id="186" max="6" man="1"/>
    <brk id="189" max="6" man="1"/>
    <brk id="190" max="6" man="1"/>
    <brk id="191" max="6" man="1"/>
    <brk id="192" max="6" man="1"/>
    <brk id="193" max="6" man="1"/>
    <brk id="215" max="6" man="1"/>
    <brk id="216" max="6" man="1"/>
    <brk id="238" max="6" man="1"/>
    <brk id="240" max="6" man="1"/>
    <brk id="241" max="6" man="1"/>
    <brk id="242" max="6" man="1"/>
    <brk id="243" max="6" man="1"/>
    <brk id="244" max="6" man="1"/>
    <brk id="259" max="6" man="1"/>
    <brk id="292" max="6" man="1"/>
    <brk id="296" max="6" man="1"/>
    <brk id="297" max="6" man="1"/>
    <brk id="298" max="6" man="1"/>
    <brk id="301" max="6" man="1"/>
    <brk id="324" max="6" man="1"/>
    <brk id="326" max="6" man="1"/>
    <brk id="332" max="6" man="1"/>
    <brk id="344" max="6" man="1"/>
    <brk id="345" max="6" man="1"/>
    <brk id="346" max="6" man="1"/>
    <brk id="348" max="6" man="1"/>
    <brk id="359" max="6" man="1"/>
    <brk id="361" max="6" man="1"/>
    <brk id="365" max="6" man="1"/>
    <brk id="387" max="6" man="1"/>
    <brk id="402" max="6" man="1"/>
    <brk id="403" max="6" man="1"/>
    <brk id="404" max="6" man="1"/>
    <brk id="406" max="6" man="1"/>
    <brk id="407" max="6" man="1"/>
    <brk id="408" max="6" man="1"/>
    <brk id="409" max="6" man="1"/>
    <brk id="413" max="6" man="1"/>
    <brk id="414" max="6" man="1"/>
    <brk id="416" max="6" man="1"/>
    <brk id="421" max="6" man="1"/>
    <brk id="441" max="6" man="1"/>
    <brk id="445" max="6" man="1"/>
    <brk id="446" max="6" man="1"/>
    <brk id="472" max="6" man="1"/>
    <brk id="474" max="6" man="1"/>
    <brk id="475" max="6" man="1"/>
    <brk id="476" max="6" man="1"/>
    <brk id="478" max="6" man="1"/>
    <brk id="512" max="6" man="1"/>
    <brk id="513" max="6" man="1"/>
    <brk id="514" max="6" man="1"/>
    <brk id="526" max="6" man="1"/>
    <brk id="528" max="6" man="1"/>
    <brk id="544" max="6" man="1"/>
    <brk id="548" max="6" man="1"/>
    <brk id="550" max="6" man="1"/>
    <brk id="551" max="6" man="1"/>
    <brk id="553" max="6" man="1"/>
    <brk id="557" max="6" man="1"/>
    <brk id="559" max="6" man="1"/>
    <brk id="570" max="6" man="1"/>
    <brk id="574" max="6" man="1"/>
    <brk id="578" max="6" man="1"/>
    <brk id="581" max="6" man="1"/>
    <brk id="582" max="6" man="1"/>
    <brk id="584" max="6" man="1"/>
    <brk id="586" max="6" man="1"/>
    <brk id="587" max="6" man="1"/>
    <brk id="588" max="6" man="1"/>
    <brk id="599" max="6" man="1"/>
    <brk id="602" max="6" man="1"/>
    <brk id="603" max="6" man="1"/>
    <brk id="604" max="6" man="1"/>
    <brk id="605" max="6" man="1"/>
    <brk id="617" max="6" man="1"/>
    <brk id="618" max="6" man="1"/>
    <brk id="621" max="6" man="1"/>
    <brk id="625" max="6" man="1"/>
    <brk id="629" max="6" man="1"/>
    <brk id="640" max="6" man="1"/>
    <brk id="641" max="6" man="1"/>
    <brk id="642" max="6" man="1"/>
    <brk id="643" max="6" man="1"/>
    <brk id="644" max="6" man="1"/>
    <brk id="645" max="6" man="1"/>
    <brk id="661" max="6" man="1"/>
    <brk id="662" max="6" man="1"/>
    <brk id="676" max="6" man="1"/>
    <brk id="679" max="4" man="1"/>
    <brk id="681" max="4" man="1"/>
    <brk id="682" max="4" man="1"/>
    <brk id="683" max="4" man="1"/>
    <brk id="684" max="4" man="1"/>
    <brk id="685" max="4" man="1"/>
    <brk id="687" max="4" man="1"/>
    <brk id="688" max="4" man="1"/>
    <brk id="689" max="4" man="1"/>
    <brk id="697" max="4" man="1"/>
    <brk id="702" max="4" man="1"/>
    <brk id="704" max="4" man="1"/>
    <brk id="705" max="4" man="1"/>
    <brk id="718" max="4" man="1"/>
    <brk id="721" max="4" man="1"/>
    <brk id="722" max="4" man="1"/>
    <brk id="729" max="4" man="1"/>
    <brk id="730" max="4" man="1"/>
    <brk id="737" max="4" man="1"/>
    <brk id="740" max="4" man="1"/>
    <brk id="744" max="4" man="1"/>
    <brk id="745" max="4" man="1"/>
    <brk id="756" max="4" man="1"/>
    <brk id="759" max="4" man="1"/>
    <brk id="760" max="4" man="1"/>
    <brk id="762" max="4" man="1"/>
    <brk id="767" max="4" man="1"/>
    <brk id="769" max="4" man="1"/>
    <brk id="775" max="4" man="1"/>
    <brk id="785" max="4" man="1"/>
    <brk id="788" max="4" man="1"/>
  </rowBreaks>
</worksheet>
</file>

<file path=xl/worksheets/sheet4.xml><?xml version="1.0" encoding="utf-8"?>
<worksheet xmlns="http://schemas.openxmlformats.org/spreadsheetml/2006/main" xmlns:r="http://schemas.openxmlformats.org/officeDocument/2006/relationships">
  <sheetPr>
    <pageSetUpPr fitToPage="1"/>
  </sheetPr>
  <dimension ref="A1:H97"/>
  <sheetViews>
    <sheetView view="pageBreakPreview" zoomScale="120" zoomScaleNormal="120" zoomScaleSheetLayoutView="120" zoomScalePageLayoutView="0" workbookViewId="0" topLeftCell="A1">
      <selection activeCell="A2" sqref="A2:G3"/>
    </sheetView>
  </sheetViews>
  <sheetFormatPr defaultColWidth="9.00390625" defaultRowHeight="12.75"/>
  <cols>
    <col min="1" max="1" width="5.125" style="75" customWidth="1"/>
    <col min="2" max="2" width="5.125" style="76" customWidth="1"/>
    <col min="3" max="3" width="5.625" style="0" customWidth="1"/>
    <col min="4" max="4" width="49.75390625" style="4" customWidth="1"/>
    <col min="5" max="5" width="13.875" style="74" customWidth="1"/>
    <col min="6" max="6" width="13.25390625" style="9" customWidth="1"/>
    <col min="7" max="7" width="12.125" style="9" customWidth="1"/>
    <col min="8" max="16384" width="9.125" style="9" customWidth="1"/>
  </cols>
  <sheetData>
    <row r="1" spans="3:7" ht="91.5" customHeight="1">
      <c r="C1" s="3"/>
      <c r="D1" s="70"/>
      <c r="E1" s="162" t="s">
        <v>788</v>
      </c>
      <c r="F1" s="162"/>
      <c r="G1" s="162"/>
    </row>
    <row r="2" spans="1:8" ht="12.75">
      <c r="A2" s="191" t="s">
        <v>42</v>
      </c>
      <c r="B2" s="191"/>
      <c r="C2" s="191"/>
      <c r="D2" s="191"/>
      <c r="E2" s="191"/>
      <c r="F2" s="191"/>
      <c r="G2" s="191"/>
      <c r="H2" s="117"/>
    </row>
    <row r="3" spans="1:8" ht="42.75" customHeight="1">
      <c r="A3" s="191"/>
      <c r="B3" s="191"/>
      <c r="C3" s="191"/>
      <c r="D3" s="191"/>
      <c r="E3" s="191"/>
      <c r="F3" s="191"/>
      <c r="G3" s="191"/>
      <c r="H3" s="117"/>
    </row>
    <row r="4" spans="1:7" ht="12.75">
      <c r="A4" s="187" t="s">
        <v>646</v>
      </c>
      <c r="B4" s="188" t="s">
        <v>647</v>
      </c>
      <c r="C4" s="173" t="s">
        <v>661</v>
      </c>
      <c r="D4" s="189" t="s">
        <v>665</v>
      </c>
      <c r="E4" s="185" t="s">
        <v>666</v>
      </c>
      <c r="F4" s="185"/>
      <c r="G4" s="185"/>
    </row>
    <row r="5" spans="1:7" ht="12.75">
      <c r="A5" s="187"/>
      <c r="B5" s="188"/>
      <c r="C5" s="174"/>
      <c r="D5" s="190"/>
      <c r="E5" s="182" t="s">
        <v>27</v>
      </c>
      <c r="F5" s="182" t="s">
        <v>28</v>
      </c>
      <c r="G5" s="182" t="s">
        <v>29</v>
      </c>
    </row>
    <row r="6" spans="1:7" ht="12.75">
      <c r="A6" s="187"/>
      <c r="B6" s="188"/>
      <c r="C6" s="174"/>
      <c r="D6" s="190"/>
      <c r="E6" s="182"/>
      <c r="F6" s="182"/>
      <c r="G6" s="182"/>
    </row>
    <row r="7" spans="1:7" s="113" customFormat="1" ht="12.75">
      <c r="A7" s="85"/>
      <c r="B7" s="86"/>
      <c r="C7" s="87"/>
      <c r="D7" s="78" t="s">
        <v>71</v>
      </c>
      <c r="E7" s="145">
        <f>E8+E16+E24+E27+E32+E37+E46+E51+E56+E61+E72+E85+E93+E90</f>
        <v>279816.6780000001</v>
      </c>
      <c r="F7" s="145">
        <f>F8+F16+F24+F27+F32+F37+F46+F51+F56+F61+F72+F85+F93+F90</f>
        <v>263029.9</v>
      </c>
      <c r="G7" s="145">
        <f>G8+G16+G24+G27+G32+G37+G46+G51+G56+G61+G72+G85+G93+G90</f>
        <v>263342.5</v>
      </c>
    </row>
    <row r="8" spans="1:7" s="113" customFormat="1" ht="22.5">
      <c r="A8" s="110" t="s">
        <v>648</v>
      </c>
      <c r="B8" s="111"/>
      <c r="C8" s="17"/>
      <c r="D8" s="112" t="s">
        <v>45</v>
      </c>
      <c r="E8" s="30">
        <f>E9+E11+E13</f>
        <v>27940.577999999994</v>
      </c>
      <c r="F8" s="30">
        <f>F9+F11+F13</f>
        <v>24992.1</v>
      </c>
      <c r="G8" s="30">
        <f>G9+G11+G13</f>
        <v>24991.5</v>
      </c>
    </row>
    <row r="9" spans="1:7" ht="33.75">
      <c r="A9" s="88" t="s">
        <v>648</v>
      </c>
      <c r="B9" s="77">
        <v>1</v>
      </c>
      <c r="C9" s="10"/>
      <c r="D9" s="79" t="s">
        <v>618</v>
      </c>
      <c r="E9" s="7">
        <f>E10</f>
        <v>4925</v>
      </c>
      <c r="F9" s="7">
        <f>F10</f>
        <v>4595</v>
      </c>
      <c r="G9" s="7">
        <f>G10</f>
        <v>4595</v>
      </c>
    </row>
    <row r="10" spans="1:7" ht="12.75">
      <c r="A10" s="88" t="s">
        <v>648</v>
      </c>
      <c r="B10" s="77">
        <v>1</v>
      </c>
      <c r="C10" s="10" t="s">
        <v>668</v>
      </c>
      <c r="D10" s="34" t="s">
        <v>70</v>
      </c>
      <c r="E10" s="7">
        <f>'Прил.№5'!F81+'Прил.№5'!F190+'Прил.№5'!F199+'Прил.№5'!F271</f>
        <v>4925</v>
      </c>
      <c r="F10" s="7">
        <f>'Прил.№5'!G81+'Прил.№5'!G190+'Прил.№5'!G199+'Прил.№5'!G271</f>
        <v>4595</v>
      </c>
      <c r="G10" s="7">
        <f>'Прил.№5'!H81+'Прил.№5'!H190+'Прил.№5'!H199+'Прил.№5'!H271</f>
        <v>4595</v>
      </c>
    </row>
    <row r="11" spans="1:7" ht="33.75">
      <c r="A11" s="88" t="s">
        <v>648</v>
      </c>
      <c r="B11" s="77">
        <v>3</v>
      </c>
      <c r="C11" s="10"/>
      <c r="D11" s="79" t="s">
        <v>46</v>
      </c>
      <c r="E11" s="6">
        <f>E12</f>
        <v>1807.978</v>
      </c>
      <c r="F11" s="6">
        <f>F12</f>
        <v>700</v>
      </c>
      <c r="G11" s="6">
        <f>G12</f>
        <v>700</v>
      </c>
    </row>
    <row r="12" spans="1:7" ht="12.75">
      <c r="A12" s="88" t="s">
        <v>648</v>
      </c>
      <c r="B12" s="77">
        <v>3</v>
      </c>
      <c r="C12" s="10" t="s">
        <v>668</v>
      </c>
      <c r="D12" s="34" t="s">
        <v>70</v>
      </c>
      <c r="E12" s="6">
        <f>'Прил.№5'!F242</f>
        <v>1807.978</v>
      </c>
      <c r="F12" s="6">
        <f>'Прил.№5'!G242</f>
        <v>700</v>
      </c>
      <c r="G12" s="6">
        <f>'Прил.№5'!H242</f>
        <v>700</v>
      </c>
    </row>
    <row r="13" spans="1:7" ht="12.75">
      <c r="A13" s="88" t="s">
        <v>648</v>
      </c>
      <c r="B13" s="77">
        <v>9</v>
      </c>
      <c r="C13" s="10"/>
      <c r="D13" s="80" t="s">
        <v>221</v>
      </c>
      <c r="E13" s="6">
        <f>E14+E15</f>
        <v>21207.599999999995</v>
      </c>
      <c r="F13" s="6">
        <f>F14+F15</f>
        <v>19697.1</v>
      </c>
      <c r="G13" s="6">
        <f>G14+G15</f>
        <v>19696.5</v>
      </c>
    </row>
    <row r="14" spans="1:7" ht="12.75">
      <c r="A14" s="88" t="s">
        <v>648</v>
      </c>
      <c r="B14" s="77">
        <v>9</v>
      </c>
      <c r="C14" s="10" t="s">
        <v>668</v>
      </c>
      <c r="D14" s="34" t="s">
        <v>70</v>
      </c>
      <c r="E14" s="6">
        <f>'Прил.№5'!F31+'Прил.№5'!F59+'Прил.№5'!F87+'Прил.№5'!F97</f>
        <v>17904.999999999996</v>
      </c>
      <c r="F14" s="6">
        <f>'Прил.№5'!G31+'Прил.№5'!G59+'Прил.№5'!G87+'Прил.№5'!G97</f>
        <v>16577.1</v>
      </c>
      <c r="G14" s="6">
        <f>'Прил.№5'!H31+'Прил.№5'!H59+'Прил.№5'!H87+'Прил.№5'!H97</f>
        <v>16576.5</v>
      </c>
    </row>
    <row r="15" spans="1:7" ht="22.5">
      <c r="A15" s="88" t="s">
        <v>648</v>
      </c>
      <c r="B15" s="77">
        <v>9</v>
      </c>
      <c r="C15" s="10" t="s">
        <v>79</v>
      </c>
      <c r="D15" s="33" t="s">
        <v>100</v>
      </c>
      <c r="E15" s="6">
        <f>'Прил.№5'!F256</f>
        <v>3302.6</v>
      </c>
      <c r="F15" s="6">
        <f>'Прил.№5'!G256</f>
        <v>3120</v>
      </c>
      <c r="G15" s="6">
        <f>'Прил.№5'!H256</f>
        <v>3120</v>
      </c>
    </row>
    <row r="16" spans="1:7" s="113" customFormat="1" ht="22.5">
      <c r="A16" s="110" t="s">
        <v>650</v>
      </c>
      <c r="B16" s="111"/>
      <c r="C16" s="17"/>
      <c r="D16" s="112" t="s">
        <v>626</v>
      </c>
      <c r="E16" s="12">
        <f>E17+E20+E22</f>
        <v>1100</v>
      </c>
      <c r="F16" s="12">
        <f>F17+F20+F22</f>
        <v>1090</v>
      </c>
      <c r="G16" s="12">
        <f>G17+G20+G22</f>
        <v>1090</v>
      </c>
    </row>
    <row r="17" spans="1:7" ht="22.5">
      <c r="A17" s="88" t="s">
        <v>650</v>
      </c>
      <c r="B17" s="77">
        <v>1</v>
      </c>
      <c r="C17" s="10"/>
      <c r="D17" s="80" t="s">
        <v>641</v>
      </c>
      <c r="E17" s="7">
        <f>E18+E19</f>
        <v>1045</v>
      </c>
      <c r="F17" s="7">
        <f>F18+F19</f>
        <v>1035</v>
      </c>
      <c r="G17" s="7">
        <f>G18+G19</f>
        <v>1035</v>
      </c>
    </row>
    <row r="18" spans="1:7" ht="12.75">
      <c r="A18" s="88" t="s">
        <v>650</v>
      </c>
      <c r="B18" s="77">
        <v>1</v>
      </c>
      <c r="C18" s="10" t="s">
        <v>668</v>
      </c>
      <c r="D18" s="34" t="s">
        <v>70</v>
      </c>
      <c r="E18" s="7">
        <f>'Прил.№5'!F105</f>
        <v>55</v>
      </c>
      <c r="F18" s="7">
        <f>'Прил.№5'!G105</f>
        <v>45</v>
      </c>
      <c r="G18" s="7">
        <f>'Прил.№5'!H105</f>
        <v>45</v>
      </c>
    </row>
    <row r="19" spans="1:7" ht="22.5">
      <c r="A19" s="88" t="s">
        <v>650</v>
      </c>
      <c r="B19" s="77">
        <v>1</v>
      </c>
      <c r="C19" s="10" t="s">
        <v>79</v>
      </c>
      <c r="D19" s="33" t="s">
        <v>100</v>
      </c>
      <c r="E19" s="7">
        <f>'Прил.№5'!F285</f>
        <v>990</v>
      </c>
      <c r="F19" s="7">
        <f>'Прил.№5'!G285</f>
        <v>990</v>
      </c>
      <c r="G19" s="7">
        <f>'Прил.№5'!H285</f>
        <v>990</v>
      </c>
    </row>
    <row r="20" spans="1:7" ht="22.5">
      <c r="A20" s="88" t="s">
        <v>650</v>
      </c>
      <c r="B20" s="77">
        <v>4</v>
      </c>
      <c r="C20" s="10"/>
      <c r="D20" s="80" t="s">
        <v>642</v>
      </c>
      <c r="E20" s="7">
        <f>E21</f>
        <v>5</v>
      </c>
      <c r="F20" s="7">
        <f>F21</f>
        <v>5</v>
      </c>
      <c r="G20" s="7">
        <f>G21</f>
        <v>5</v>
      </c>
    </row>
    <row r="21" spans="1:7" ht="12.75">
      <c r="A21" s="88" t="s">
        <v>650</v>
      </c>
      <c r="B21" s="77">
        <v>4</v>
      </c>
      <c r="C21" s="10" t="s">
        <v>668</v>
      </c>
      <c r="D21" s="34" t="s">
        <v>70</v>
      </c>
      <c r="E21" s="7">
        <f>'Прил.№5'!F111</f>
        <v>5</v>
      </c>
      <c r="F21" s="7">
        <f>'Прил.№5'!G111</f>
        <v>5</v>
      </c>
      <c r="G21" s="7">
        <f>'Прил.№5'!H111</f>
        <v>5</v>
      </c>
    </row>
    <row r="22" spans="1:7" ht="45">
      <c r="A22" s="88" t="s">
        <v>650</v>
      </c>
      <c r="B22" s="77">
        <v>6</v>
      </c>
      <c r="C22" s="10"/>
      <c r="D22" s="81" t="s">
        <v>643</v>
      </c>
      <c r="E22" s="7">
        <f>E23</f>
        <v>50</v>
      </c>
      <c r="F22" s="7">
        <f>F23</f>
        <v>50</v>
      </c>
      <c r="G22" s="7">
        <f>G23</f>
        <v>50</v>
      </c>
    </row>
    <row r="23" spans="1:7" ht="12.75">
      <c r="A23" s="88" t="s">
        <v>650</v>
      </c>
      <c r="B23" s="77">
        <v>6</v>
      </c>
      <c r="C23" s="10" t="s">
        <v>668</v>
      </c>
      <c r="D23" s="34" t="s">
        <v>70</v>
      </c>
      <c r="E23" s="7">
        <f>'Прил.№5'!F125</f>
        <v>50</v>
      </c>
      <c r="F23" s="7">
        <f>'Прил.№5'!G125</f>
        <v>50</v>
      </c>
      <c r="G23" s="7">
        <f>'Прил.№5'!H125</f>
        <v>50</v>
      </c>
    </row>
    <row r="24" spans="1:7" s="113" customFormat="1" ht="22.5">
      <c r="A24" s="110" t="s">
        <v>655</v>
      </c>
      <c r="B24" s="111"/>
      <c r="C24" s="17"/>
      <c r="D24" s="114" t="s">
        <v>624</v>
      </c>
      <c r="E24" s="12">
        <f aca="true" t="shared" si="0" ref="E24:G25">E25</f>
        <v>50</v>
      </c>
      <c r="F24" s="12">
        <f t="shared" si="0"/>
        <v>50</v>
      </c>
      <c r="G24" s="12">
        <f t="shared" si="0"/>
        <v>50</v>
      </c>
    </row>
    <row r="25" spans="1:7" ht="22.5">
      <c r="A25" s="88" t="s">
        <v>655</v>
      </c>
      <c r="B25" s="77">
        <v>1</v>
      </c>
      <c r="C25" s="10"/>
      <c r="D25" s="82" t="s">
        <v>225</v>
      </c>
      <c r="E25" s="7">
        <f t="shared" si="0"/>
        <v>50</v>
      </c>
      <c r="F25" s="7">
        <f t="shared" si="0"/>
        <v>50</v>
      </c>
      <c r="G25" s="7">
        <f t="shared" si="0"/>
        <v>50</v>
      </c>
    </row>
    <row r="26" spans="1:7" ht="22.5">
      <c r="A26" s="88" t="s">
        <v>655</v>
      </c>
      <c r="B26" s="77">
        <v>1</v>
      </c>
      <c r="C26" s="10" t="s">
        <v>79</v>
      </c>
      <c r="D26" s="33" t="s">
        <v>100</v>
      </c>
      <c r="E26" s="7">
        <f>'Прил.№5'!F307</f>
        <v>50</v>
      </c>
      <c r="F26" s="7">
        <f>'Прил.№5'!G307</f>
        <v>50</v>
      </c>
      <c r="G26" s="7">
        <f>'Прил.№5'!H307</f>
        <v>50</v>
      </c>
    </row>
    <row r="27" spans="1:7" s="113" customFormat="1" ht="28.5" customHeight="1">
      <c r="A27" s="110" t="s">
        <v>652</v>
      </c>
      <c r="B27" s="111"/>
      <c r="C27" s="17"/>
      <c r="D27" s="115" t="s">
        <v>47</v>
      </c>
      <c r="E27" s="12">
        <f>E28+E30</f>
        <v>103.4</v>
      </c>
      <c r="F27" s="12">
        <f>F28+F30</f>
        <v>103.4</v>
      </c>
      <c r="G27" s="12">
        <f>G28+G30</f>
        <v>103.4</v>
      </c>
    </row>
    <row r="28" spans="1:7" ht="56.25">
      <c r="A28" s="88" t="s">
        <v>652</v>
      </c>
      <c r="B28" s="77">
        <v>2</v>
      </c>
      <c r="C28" s="10"/>
      <c r="D28" s="80" t="s">
        <v>433</v>
      </c>
      <c r="E28" s="7">
        <f>E29</f>
        <v>30</v>
      </c>
      <c r="F28" s="7">
        <f>F29</f>
        <v>30</v>
      </c>
      <c r="G28" s="7">
        <f>G29</f>
        <v>30</v>
      </c>
    </row>
    <row r="29" spans="1:7" ht="12.75">
      <c r="A29" s="88" t="s">
        <v>652</v>
      </c>
      <c r="B29" s="77">
        <v>2</v>
      </c>
      <c r="C29" s="10" t="s">
        <v>668</v>
      </c>
      <c r="D29" s="34" t="s">
        <v>70</v>
      </c>
      <c r="E29" s="7">
        <f>'Прил.№5'!F207</f>
        <v>30</v>
      </c>
      <c r="F29" s="7">
        <f>'Прил.№5'!G207</f>
        <v>30</v>
      </c>
      <c r="G29" s="7">
        <f>'Прил.№5'!H207</f>
        <v>30</v>
      </c>
    </row>
    <row r="30" spans="1:7" ht="22.5">
      <c r="A30" s="88" t="s">
        <v>652</v>
      </c>
      <c r="B30" s="77">
        <v>3</v>
      </c>
      <c r="C30" s="10"/>
      <c r="D30" s="46" t="s">
        <v>627</v>
      </c>
      <c r="E30" s="7">
        <f>E31</f>
        <v>73.4</v>
      </c>
      <c r="F30" s="7">
        <f>F31</f>
        <v>73.4</v>
      </c>
      <c r="G30" s="7">
        <f>G31</f>
        <v>73.4</v>
      </c>
    </row>
    <row r="31" spans="1:7" ht="22.5">
      <c r="A31" s="88" t="s">
        <v>652</v>
      </c>
      <c r="B31" s="77">
        <v>3</v>
      </c>
      <c r="C31" s="10" t="s">
        <v>79</v>
      </c>
      <c r="D31" s="33" t="s">
        <v>100</v>
      </c>
      <c r="E31" s="7">
        <f>'Прил.№5'!F299</f>
        <v>73.4</v>
      </c>
      <c r="F31" s="7">
        <f>'Прил.№5'!G299</f>
        <v>73.4</v>
      </c>
      <c r="G31" s="7">
        <f>'Прил.№5'!H299</f>
        <v>73.4</v>
      </c>
    </row>
    <row r="32" spans="1:7" s="113" customFormat="1" ht="22.5">
      <c r="A32" s="110" t="s">
        <v>651</v>
      </c>
      <c r="B32" s="111"/>
      <c r="C32" s="17"/>
      <c r="D32" s="115" t="s">
        <v>625</v>
      </c>
      <c r="E32" s="30">
        <f>E33+E35</f>
        <v>21068.2</v>
      </c>
      <c r="F32" s="30">
        <f>F33+F35</f>
        <v>20038.7</v>
      </c>
      <c r="G32" s="30">
        <f>G33+G35</f>
        <v>21119.8</v>
      </c>
    </row>
    <row r="33" spans="1:7" ht="33.75">
      <c r="A33" s="88" t="s">
        <v>651</v>
      </c>
      <c r="B33" s="77">
        <v>1</v>
      </c>
      <c r="C33" s="10"/>
      <c r="D33" s="79" t="s">
        <v>637</v>
      </c>
      <c r="E33" s="6">
        <f>E34</f>
        <v>18328.4</v>
      </c>
      <c r="F33" s="6">
        <f>F34</f>
        <v>18948.7</v>
      </c>
      <c r="G33" s="6">
        <f>G34</f>
        <v>20029.8</v>
      </c>
    </row>
    <row r="34" spans="1:7" ht="12.75">
      <c r="A34" s="88" t="s">
        <v>651</v>
      </c>
      <c r="B34" s="77">
        <v>1</v>
      </c>
      <c r="C34" s="10" t="s">
        <v>668</v>
      </c>
      <c r="D34" s="34" t="s">
        <v>70</v>
      </c>
      <c r="E34" s="6">
        <f>'Прил.№5'!F149</f>
        <v>18328.4</v>
      </c>
      <c r="F34" s="6">
        <f>'Прил.№5'!G149</f>
        <v>18948.7</v>
      </c>
      <c r="G34" s="6">
        <f>'Прил.№5'!H149</f>
        <v>20029.8</v>
      </c>
    </row>
    <row r="35" spans="1:7" ht="22.5">
      <c r="A35" s="88" t="s">
        <v>651</v>
      </c>
      <c r="B35" s="77">
        <v>2</v>
      </c>
      <c r="C35" s="10"/>
      <c r="D35" s="79" t="s">
        <v>635</v>
      </c>
      <c r="E35" s="6">
        <f>E36</f>
        <v>2739.8</v>
      </c>
      <c r="F35" s="6">
        <f>F36</f>
        <v>1090</v>
      </c>
      <c r="G35" s="6">
        <f>G36</f>
        <v>1090</v>
      </c>
    </row>
    <row r="36" spans="1:7" ht="12.75">
      <c r="A36" s="88" t="s">
        <v>651</v>
      </c>
      <c r="B36" s="77">
        <v>2</v>
      </c>
      <c r="C36" s="10" t="s">
        <v>668</v>
      </c>
      <c r="D36" s="34" t="s">
        <v>70</v>
      </c>
      <c r="E36" s="6">
        <f>'Прил.№5'!F134</f>
        <v>2739.8</v>
      </c>
      <c r="F36" s="6">
        <f>'Прил.№5'!G134</f>
        <v>1090</v>
      </c>
      <c r="G36" s="6">
        <f>'Прил.№5'!H134</f>
        <v>1090</v>
      </c>
    </row>
    <row r="37" spans="1:7" s="113" customFormat="1" ht="22.5">
      <c r="A37" s="110" t="s">
        <v>653</v>
      </c>
      <c r="B37" s="111"/>
      <c r="C37" s="17"/>
      <c r="D37" s="112" t="s">
        <v>48</v>
      </c>
      <c r="E37" s="12">
        <f>E38+E40+E42+E44</f>
        <v>794</v>
      </c>
      <c r="F37" s="12">
        <f>F38+F40+F42+F44</f>
        <v>430</v>
      </c>
      <c r="G37" s="12">
        <f>G38+G40+G42+G44</f>
        <v>430</v>
      </c>
    </row>
    <row r="38" spans="1:7" ht="12.75">
      <c r="A38" s="88" t="s">
        <v>653</v>
      </c>
      <c r="B38" s="77">
        <v>1</v>
      </c>
      <c r="C38" s="10"/>
      <c r="D38" s="80" t="s">
        <v>631</v>
      </c>
      <c r="E38" s="6">
        <f>E39</f>
        <v>30</v>
      </c>
      <c r="F38" s="6">
        <f>F39</f>
        <v>20</v>
      </c>
      <c r="G38" s="6">
        <f>G39</f>
        <v>20</v>
      </c>
    </row>
    <row r="39" spans="1:7" ht="33.75">
      <c r="A39" s="88" t="s">
        <v>653</v>
      </c>
      <c r="B39" s="77">
        <v>1</v>
      </c>
      <c r="C39" s="10" t="s">
        <v>20</v>
      </c>
      <c r="D39" s="34" t="s">
        <v>93</v>
      </c>
      <c r="E39" s="6">
        <f>'Прил.№5'!F403</f>
        <v>30</v>
      </c>
      <c r="F39" s="6">
        <f>'Прил.№5'!G403</f>
        <v>20</v>
      </c>
      <c r="G39" s="6">
        <f>'Прил.№5'!H403</f>
        <v>20</v>
      </c>
    </row>
    <row r="40" spans="1:7" ht="33.75">
      <c r="A40" s="88" t="s">
        <v>653</v>
      </c>
      <c r="B40" s="77">
        <v>2</v>
      </c>
      <c r="C40" s="10"/>
      <c r="D40" s="80" t="s">
        <v>331</v>
      </c>
      <c r="E40" s="6">
        <f>E41</f>
        <v>170</v>
      </c>
      <c r="F40" s="6">
        <f>F41</f>
        <v>130</v>
      </c>
      <c r="G40" s="6">
        <f>G41</f>
        <v>130</v>
      </c>
    </row>
    <row r="41" spans="1:7" ht="33.75">
      <c r="A41" s="88" t="s">
        <v>653</v>
      </c>
      <c r="B41" s="77">
        <v>2</v>
      </c>
      <c r="C41" s="10" t="s">
        <v>20</v>
      </c>
      <c r="D41" s="34" t="s">
        <v>93</v>
      </c>
      <c r="E41" s="6">
        <f>'Прил.№5'!F409</f>
        <v>170</v>
      </c>
      <c r="F41" s="6">
        <f>'Прил.№5'!G409</f>
        <v>130</v>
      </c>
      <c r="G41" s="6">
        <f>'Прил.№5'!H409</f>
        <v>130</v>
      </c>
    </row>
    <row r="42" spans="1:7" ht="12.75">
      <c r="A42" s="88" t="s">
        <v>653</v>
      </c>
      <c r="B42" s="77">
        <v>3</v>
      </c>
      <c r="C42" s="10"/>
      <c r="D42" s="80" t="s">
        <v>630</v>
      </c>
      <c r="E42" s="6">
        <f>E43</f>
        <v>564</v>
      </c>
      <c r="F42" s="6">
        <f>F43</f>
        <v>250</v>
      </c>
      <c r="G42" s="6">
        <f>G43</f>
        <v>250</v>
      </c>
    </row>
    <row r="43" spans="1:7" ht="12.75">
      <c r="A43" s="88" t="s">
        <v>653</v>
      </c>
      <c r="B43" s="77">
        <v>3</v>
      </c>
      <c r="C43" s="10" t="s">
        <v>668</v>
      </c>
      <c r="D43" s="34" t="s">
        <v>70</v>
      </c>
      <c r="E43" s="6">
        <f>'Прил.№5'!F214</f>
        <v>564</v>
      </c>
      <c r="F43" s="6">
        <f>'Прил.№5'!G214</f>
        <v>250</v>
      </c>
      <c r="G43" s="6">
        <f>'Прил.№5'!H214</f>
        <v>250</v>
      </c>
    </row>
    <row r="44" spans="1:7" s="113" customFormat="1" ht="12.75">
      <c r="A44" s="88" t="s">
        <v>653</v>
      </c>
      <c r="B44" s="77">
        <v>4</v>
      </c>
      <c r="C44" s="10"/>
      <c r="D44" s="83" t="s">
        <v>219</v>
      </c>
      <c r="E44" s="7">
        <f>E45</f>
        <v>30</v>
      </c>
      <c r="F44" s="7">
        <f>F45</f>
        <v>30</v>
      </c>
      <c r="G44" s="7">
        <f>G45</f>
        <v>30</v>
      </c>
    </row>
    <row r="45" spans="1:7" s="113" customFormat="1" ht="33.75">
      <c r="A45" s="88" t="s">
        <v>653</v>
      </c>
      <c r="B45" s="77">
        <v>4</v>
      </c>
      <c r="C45" s="10" t="s">
        <v>20</v>
      </c>
      <c r="D45" s="34" t="s">
        <v>93</v>
      </c>
      <c r="E45" s="7">
        <f>'Прил.№5'!F375</f>
        <v>30</v>
      </c>
      <c r="F45" s="7">
        <f>'Прил.№5'!G375</f>
        <v>30</v>
      </c>
      <c r="G45" s="7">
        <f>'Прил.№5'!H375</f>
        <v>30</v>
      </c>
    </row>
    <row r="46" spans="1:7" s="113" customFormat="1" ht="22.5">
      <c r="A46" s="110" t="s">
        <v>654</v>
      </c>
      <c r="B46" s="111"/>
      <c r="C46" s="17"/>
      <c r="D46" s="112" t="s">
        <v>49</v>
      </c>
      <c r="E46" s="12">
        <f>E47+E49</f>
        <v>4532.4</v>
      </c>
      <c r="F46" s="12">
        <f>F47+F49</f>
        <v>3920.6</v>
      </c>
      <c r="G46" s="12">
        <f>G47+G49</f>
        <v>3920.6</v>
      </c>
    </row>
    <row r="47" spans="1:7" ht="22.5">
      <c r="A47" s="88" t="s">
        <v>654</v>
      </c>
      <c r="B47" s="77">
        <v>3</v>
      </c>
      <c r="C47" s="10"/>
      <c r="D47" s="80" t="s">
        <v>436</v>
      </c>
      <c r="E47" s="6">
        <f>E48</f>
        <v>4282.4</v>
      </c>
      <c r="F47" s="6">
        <f>F48</f>
        <v>3670.6</v>
      </c>
      <c r="G47" s="6">
        <f>G48</f>
        <v>3670.6</v>
      </c>
    </row>
    <row r="48" spans="1:7" ht="12.75">
      <c r="A48" s="88" t="s">
        <v>654</v>
      </c>
      <c r="B48" s="77">
        <v>3</v>
      </c>
      <c r="C48" s="10" t="s">
        <v>668</v>
      </c>
      <c r="D48" s="34" t="s">
        <v>70</v>
      </c>
      <c r="E48" s="6">
        <f>'Прил.№5'!F233</f>
        <v>4282.4</v>
      </c>
      <c r="F48" s="6">
        <f>'Прил.№5'!G233</f>
        <v>3670.6</v>
      </c>
      <c r="G48" s="6">
        <f>'Прил.№5'!H233</f>
        <v>3670.6</v>
      </c>
    </row>
    <row r="49" spans="1:7" ht="33.75">
      <c r="A49" s="88" t="s">
        <v>654</v>
      </c>
      <c r="B49" s="77">
        <v>5</v>
      </c>
      <c r="C49" s="10"/>
      <c r="D49" s="79" t="s">
        <v>640</v>
      </c>
      <c r="E49" s="7">
        <f>E50</f>
        <v>250</v>
      </c>
      <c r="F49" s="7">
        <f>F50</f>
        <v>250</v>
      </c>
      <c r="G49" s="7">
        <f>G50</f>
        <v>250</v>
      </c>
    </row>
    <row r="50" spans="1:7" ht="33.75">
      <c r="A50" s="88" t="s">
        <v>654</v>
      </c>
      <c r="B50" s="77">
        <v>5</v>
      </c>
      <c r="C50" s="10" t="s">
        <v>20</v>
      </c>
      <c r="D50" s="34" t="s">
        <v>93</v>
      </c>
      <c r="E50" s="7">
        <f>'Прил.№5'!F512</f>
        <v>250</v>
      </c>
      <c r="F50" s="7">
        <f>'Прил.№5'!G512</f>
        <v>250</v>
      </c>
      <c r="G50" s="7">
        <f>'Прил.№5'!H512</f>
        <v>250</v>
      </c>
    </row>
    <row r="51" spans="1:7" s="113" customFormat="1" ht="22.5">
      <c r="A51" s="110" t="s">
        <v>657</v>
      </c>
      <c r="B51" s="111"/>
      <c r="C51" s="17"/>
      <c r="D51" s="115" t="s">
        <v>50</v>
      </c>
      <c r="E51" s="30">
        <f>E52+E54</f>
        <v>4010</v>
      </c>
      <c r="F51" s="30">
        <f>F52+F54</f>
        <v>3810</v>
      </c>
      <c r="G51" s="30">
        <f>G52+G54</f>
        <v>3757.1</v>
      </c>
    </row>
    <row r="52" spans="1:7" ht="22.5">
      <c r="A52" s="88" t="s">
        <v>657</v>
      </c>
      <c r="B52" s="77">
        <v>1</v>
      </c>
      <c r="C52" s="10"/>
      <c r="D52" s="79" t="s">
        <v>600</v>
      </c>
      <c r="E52" s="6">
        <f>E53</f>
        <v>560</v>
      </c>
      <c r="F52" s="6">
        <f>F53</f>
        <v>560</v>
      </c>
      <c r="G52" s="6">
        <f>G53</f>
        <v>560</v>
      </c>
    </row>
    <row r="53" spans="1:7" ht="33.75">
      <c r="A53" s="88" t="s">
        <v>657</v>
      </c>
      <c r="B53" s="77">
        <v>1</v>
      </c>
      <c r="C53" s="10" t="s">
        <v>20</v>
      </c>
      <c r="D53" s="34" t="s">
        <v>93</v>
      </c>
      <c r="E53" s="6">
        <f>'Прил.№5'!F526+'Прил.№5'!F540</f>
        <v>560</v>
      </c>
      <c r="F53" s="6">
        <f>'Прил.№5'!G526+'Прил.№5'!G540</f>
        <v>560</v>
      </c>
      <c r="G53" s="6">
        <f>'Прил.№5'!H526+'Прил.№5'!H540</f>
        <v>560</v>
      </c>
    </row>
    <row r="54" spans="1:7" ht="32.25" customHeight="1">
      <c r="A54" s="88" t="s">
        <v>657</v>
      </c>
      <c r="B54" s="77">
        <v>3</v>
      </c>
      <c r="C54" s="10"/>
      <c r="D54" s="79" t="s">
        <v>628</v>
      </c>
      <c r="E54" s="6">
        <f>E55</f>
        <v>3450</v>
      </c>
      <c r="F54" s="6">
        <f>F55</f>
        <v>3250</v>
      </c>
      <c r="G54" s="6">
        <f>G55</f>
        <v>3197.1</v>
      </c>
    </row>
    <row r="55" spans="1:7" ht="33.75">
      <c r="A55" s="88" t="s">
        <v>657</v>
      </c>
      <c r="B55" s="77">
        <v>3</v>
      </c>
      <c r="C55" s="10" t="s">
        <v>20</v>
      </c>
      <c r="D55" s="34" t="s">
        <v>93</v>
      </c>
      <c r="E55" s="7">
        <f>'Прил.№5'!F532</f>
        <v>3450</v>
      </c>
      <c r="F55" s="7">
        <f>'Прил.№5'!G532</f>
        <v>3250</v>
      </c>
      <c r="G55" s="7">
        <f>'Прил.№5'!H532</f>
        <v>3197.1</v>
      </c>
    </row>
    <row r="56" spans="1:7" s="113" customFormat="1" ht="33.75">
      <c r="A56" s="110" t="s">
        <v>649</v>
      </c>
      <c r="B56" s="111"/>
      <c r="C56" s="17"/>
      <c r="D56" s="112" t="s">
        <v>51</v>
      </c>
      <c r="E56" s="12">
        <f>E57+E59</f>
        <v>468</v>
      </c>
      <c r="F56" s="12">
        <f>F57+F59</f>
        <v>250</v>
      </c>
      <c r="G56" s="12">
        <f>G57+G59</f>
        <v>250</v>
      </c>
    </row>
    <row r="57" spans="1:7" s="113" customFormat="1" ht="12.75">
      <c r="A57" s="88" t="s">
        <v>649</v>
      </c>
      <c r="B57" s="77">
        <v>1</v>
      </c>
      <c r="C57" s="10"/>
      <c r="D57" s="80" t="s">
        <v>623</v>
      </c>
      <c r="E57" s="7">
        <f>E58</f>
        <v>403</v>
      </c>
      <c r="F57" s="7">
        <f>F58</f>
        <v>170</v>
      </c>
      <c r="G57" s="7">
        <f>G58</f>
        <v>170</v>
      </c>
    </row>
    <row r="58" spans="1:7" s="113" customFormat="1" ht="22.5">
      <c r="A58" s="88" t="s">
        <v>649</v>
      </c>
      <c r="B58" s="77">
        <v>1</v>
      </c>
      <c r="C58" s="10" t="s">
        <v>19</v>
      </c>
      <c r="D58" s="34" t="s">
        <v>217</v>
      </c>
      <c r="E58" s="7">
        <f>'Прил.№5'!F333</f>
        <v>403</v>
      </c>
      <c r="F58" s="7">
        <f>'Прил.№5'!G333</f>
        <v>170</v>
      </c>
      <c r="G58" s="7">
        <f>'Прил.№5'!H333</f>
        <v>170</v>
      </c>
    </row>
    <row r="59" spans="1:7" ht="12.75">
      <c r="A59" s="88" t="s">
        <v>649</v>
      </c>
      <c r="B59" s="77">
        <v>2</v>
      </c>
      <c r="C59" s="10"/>
      <c r="D59" s="80" t="s">
        <v>235</v>
      </c>
      <c r="E59" s="7">
        <f>E60</f>
        <v>65</v>
      </c>
      <c r="F59" s="7">
        <f>F60</f>
        <v>80</v>
      </c>
      <c r="G59" s="7">
        <f>G60</f>
        <v>80</v>
      </c>
    </row>
    <row r="60" spans="1:7" ht="22.5">
      <c r="A60" s="88" t="s">
        <v>649</v>
      </c>
      <c r="B60" s="77">
        <v>2</v>
      </c>
      <c r="C60" s="10" t="s">
        <v>19</v>
      </c>
      <c r="D60" s="34" t="s">
        <v>217</v>
      </c>
      <c r="E60" s="7">
        <f>'Прил.№5'!F356</f>
        <v>65</v>
      </c>
      <c r="F60" s="7">
        <f>'Прил.№5'!G356</f>
        <v>80</v>
      </c>
      <c r="G60" s="7">
        <f>'Прил.№5'!H356</f>
        <v>80</v>
      </c>
    </row>
    <row r="61" spans="1:7" s="113" customFormat="1" ht="22.5">
      <c r="A61" s="110" t="s">
        <v>656</v>
      </c>
      <c r="B61" s="111"/>
      <c r="C61" s="17"/>
      <c r="D61" s="112" t="s">
        <v>52</v>
      </c>
      <c r="E61" s="12">
        <f>E62+E64+E66+E68+E70</f>
        <v>31748.2</v>
      </c>
      <c r="F61" s="12">
        <f>F62+F64+F66+F68+F70</f>
        <v>29808</v>
      </c>
      <c r="G61" s="12">
        <f>G62+G64+G66+G68+G70</f>
        <v>29508</v>
      </c>
    </row>
    <row r="62" spans="1:7" ht="22.5">
      <c r="A62" s="88" t="s">
        <v>656</v>
      </c>
      <c r="B62" s="77">
        <v>1</v>
      </c>
      <c r="C62" s="10"/>
      <c r="D62" s="80" t="s">
        <v>605</v>
      </c>
      <c r="E62" s="6">
        <f>E63</f>
        <v>15608.2</v>
      </c>
      <c r="F62" s="6">
        <f>F63</f>
        <v>14355</v>
      </c>
      <c r="G62" s="6">
        <f>G63</f>
        <v>14255</v>
      </c>
    </row>
    <row r="63" spans="1:7" ht="33.75">
      <c r="A63" s="88" t="s">
        <v>656</v>
      </c>
      <c r="B63" s="77">
        <v>1</v>
      </c>
      <c r="C63" s="10" t="s">
        <v>20</v>
      </c>
      <c r="D63" s="34" t="s">
        <v>93</v>
      </c>
      <c r="E63" s="6">
        <f>'Прил.№5'!F431</f>
        <v>15608.2</v>
      </c>
      <c r="F63" s="6">
        <f>'Прил.№5'!G431</f>
        <v>14355</v>
      </c>
      <c r="G63" s="6">
        <f>'Прил.№5'!H431</f>
        <v>14255</v>
      </c>
    </row>
    <row r="64" spans="1:7" ht="12.75">
      <c r="A64" s="88" t="s">
        <v>656</v>
      </c>
      <c r="B64" s="77">
        <v>2</v>
      </c>
      <c r="C64" s="10"/>
      <c r="D64" s="80" t="s">
        <v>619</v>
      </c>
      <c r="E64" s="6">
        <f>E65</f>
        <v>6350</v>
      </c>
      <c r="F64" s="6">
        <f>F65</f>
        <v>5990</v>
      </c>
      <c r="G64" s="6">
        <f>G65</f>
        <v>5890</v>
      </c>
    </row>
    <row r="65" spans="1:7" ht="33.75">
      <c r="A65" s="88" t="s">
        <v>656</v>
      </c>
      <c r="B65" s="77">
        <v>2</v>
      </c>
      <c r="C65" s="10" t="s">
        <v>20</v>
      </c>
      <c r="D65" s="34" t="s">
        <v>93</v>
      </c>
      <c r="E65" s="6">
        <f>'Прил.№5'!F462</f>
        <v>6350</v>
      </c>
      <c r="F65" s="6">
        <f>'Прил.№5'!G462</f>
        <v>5990</v>
      </c>
      <c r="G65" s="6">
        <f>'Прил.№5'!H462</f>
        <v>5890</v>
      </c>
    </row>
    <row r="66" spans="1:7" ht="12.75">
      <c r="A66" s="88" t="s">
        <v>656</v>
      </c>
      <c r="B66" s="77">
        <v>3</v>
      </c>
      <c r="C66" s="10"/>
      <c r="D66" s="80" t="s">
        <v>620</v>
      </c>
      <c r="E66" s="7">
        <f>E67</f>
        <v>290</v>
      </c>
      <c r="F66" s="7">
        <f>F67</f>
        <v>270</v>
      </c>
      <c r="G66" s="7">
        <f>G67</f>
        <v>270</v>
      </c>
    </row>
    <row r="67" spans="1:7" ht="33.75">
      <c r="A67" s="88" t="s">
        <v>656</v>
      </c>
      <c r="B67" s="77">
        <v>3</v>
      </c>
      <c r="C67" s="10" t="s">
        <v>20</v>
      </c>
      <c r="D67" s="34" t="s">
        <v>93</v>
      </c>
      <c r="E67" s="7">
        <f>'Прил.№5'!F476</f>
        <v>290</v>
      </c>
      <c r="F67" s="7">
        <f>'Прил.№5'!G476</f>
        <v>270</v>
      </c>
      <c r="G67" s="7">
        <f>'Прил.№5'!H476</f>
        <v>270</v>
      </c>
    </row>
    <row r="68" spans="1:7" ht="12.75">
      <c r="A68" s="88" t="s">
        <v>656</v>
      </c>
      <c r="B68" s="77">
        <v>4</v>
      </c>
      <c r="C68" s="10"/>
      <c r="D68" s="81" t="s">
        <v>621</v>
      </c>
      <c r="E68" s="7">
        <f>E69</f>
        <v>2750</v>
      </c>
      <c r="F68" s="7">
        <f>F69</f>
        <v>2600</v>
      </c>
      <c r="G68" s="7">
        <f>G69</f>
        <v>2500</v>
      </c>
    </row>
    <row r="69" spans="1:7" ht="33.75">
      <c r="A69" s="88" t="s">
        <v>656</v>
      </c>
      <c r="B69" s="77">
        <v>4</v>
      </c>
      <c r="C69" s="10" t="s">
        <v>20</v>
      </c>
      <c r="D69" s="34" t="s">
        <v>93</v>
      </c>
      <c r="E69" s="7">
        <f>'Прил.№5'!F392</f>
        <v>2750</v>
      </c>
      <c r="F69" s="7">
        <f>'Прил.№5'!G392</f>
        <v>2600</v>
      </c>
      <c r="G69" s="7">
        <f>'Прил.№5'!H392</f>
        <v>2500</v>
      </c>
    </row>
    <row r="70" spans="1:7" ht="12.75">
      <c r="A70" s="88" t="s">
        <v>656</v>
      </c>
      <c r="B70" s="77">
        <v>9</v>
      </c>
      <c r="C70" s="10"/>
      <c r="D70" s="80" t="s">
        <v>221</v>
      </c>
      <c r="E70" s="7">
        <f>E71</f>
        <v>6750</v>
      </c>
      <c r="F70" s="7">
        <f>F71</f>
        <v>6593</v>
      </c>
      <c r="G70" s="7">
        <f>G71</f>
        <v>6593</v>
      </c>
    </row>
    <row r="71" spans="1:7" ht="33.75">
      <c r="A71" s="88" t="s">
        <v>656</v>
      </c>
      <c r="B71" s="77">
        <v>9</v>
      </c>
      <c r="C71" s="10" t="s">
        <v>20</v>
      </c>
      <c r="D71" s="34" t="s">
        <v>93</v>
      </c>
      <c r="E71" s="7">
        <f>'Прил.№5'!F489</f>
        <v>6750</v>
      </c>
      <c r="F71" s="7">
        <f>'Прил.№5'!G489</f>
        <v>6593</v>
      </c>
      <c r="G71" s="7">
        <f>'Прил.№5'!H489</f>
        <v>6593</v>
      </c>
    </row>
    <row r="72" spans="1:7" s="113" customFormat="1" ht="33.75">
      <c r="A72" s="110" t="s">
        <v>658</v>
      </c>
      <c r="B72" s="111"/>
      <c r="C72" s="17"/>
      <c r="D72" s="116" t="s">
        <v>53</v>
      </c>
      <c r="E72" s="30">
        <f>E73+E75+E77+E79+E81+E83</f>
        <v>178351.50000000003</v>
      </c>
      <c r="F72" s="30">
        <f>F73+F75+F77+F79+F81+F83</f>
        <v>170797.6</v>
      </c>
      <c r="G72" s="30">
        <f>G73+G75+G77+G79+G81+G83</f>
        <v>170497.6</v>
      </c>
    </row>
    <row r="73" spans="1:7" ht="12.75">
      <c r="A73" s="88" t="s">
        <v>658</v>
      </c>
      <c r="B73" s="77">
        <v>1</v>
      </c>
      <c r="C73" s="10"/>
      <c r="D73" s="82" t="s">
        <v>226</v>
      </c>
      <c r="E73" s="6">
        <f>E74</f>
        <v>51877.1</v>
      </c>
      <c r="F73" s="6">
        <f>F74</f>
        <v>50343.6</v>
      </c>
      <c r="G73" s="6">
        <f>G74</f>
        <v>50243.6</v>
      </c>
    </row>
    <row r="74" spans="1:7" ht="22.5">
      <c r="A74" s="88" t="s">
        <v>658</v>
      </c>
      <c r="B74" s="77">
        <v>1</v>
      </c>
      <c r="C74" s="10" t="s">
        <v>63</v>
      </c>
      <c r="D74" s="34" t="s">
        <v>101</v>
      </c>
      <c r="E74" s="6">
        <f>'Прил.№5'!F559+'Прил.№5'!F681</f>
        <v>51877.1</v>
      </c>
      <c r="F74" s="6">
        <f>'Прил.№5'!G559+'Прил.№5'!G681</f>
        <v>50343.6</v>
      </c>
      <c r="G74" s="6">
        <f>'Прил.№5'!H559+'Прил.№5'!H681</f>
        <v>50243.6</v>
      </c>
    </row>
    <row r="75" spans="1:7" ht="22.5">
      <c r="A75" s="88" t="s">
        <v>658</v>
      </c>
      <c r="B75" s="77">
        <v>2</v>
      </c>
      <c r="C75" s="7"/>
      <c r="D75" s="82" t="s">
        <v>178</v>
      </c>
      <c r="E75" s="6">
        <f>E76</f>
        <v>107426.20000000001</v>
      </c>
      <c r="F75" s="6">
        <f>F76</f>
        <v>102911</v>
      </c>
      <c r="G75" s="6">
        <f>G76</f>
        <v>102811</v>
      </c>
    </row>
    <row r="76" spans="1:7" ht="22.5">
      <c r="A76" s="88" t="s">
        <v>658</v>
      </c>
      <c r="B76" s="77">
        <v>2</v>
      </c>
      <c r="C76" s="7">
        <v>575</v>
      </c>
      <c r="D76" s="34" t="s">
        <v>101</v>
      </c>
      <c r="E76" s="6">
        <f>'Прил.№5'!F575</f>
        <v>107426.20000000001</v>
      </c>
      <c r="F76" s="6">
        <f>'Прил.№5'!G575</f>
        <v>102911</v>
      </c>
      <c r="G76" s="6">
        <f>'Прил.№5'!H575</f>
        <v>102811</v>
      </c>
    </row>
    <row r="77" spans="1:7" ht="22.5">
      <c r="A77" s="88" t="s">
        <v>658</v>
      </c>
      <c r="B77" s="77">
        <v>3</v>
      </c>
      <c r="C77" s="7"/>
      <c r="D77" s="79" t="s">
        <v>227</v>
      </c>
      <c r="E77" s="6">
        <f>E78</f>
        <v>4896</v>
      </c>
      <c r="F77" s="6">
        <f>F78</f>
        <v>4450</v>
      </c>
      <c r="G77" s="6">
        <f>G78</f>
        <v>4350</v>
      </c>
    </row>
    <row r="78" spans="1:7" ht="22.5">
      <c r="A78" s="88" t="s">
        <v>658</v>
      </c>
      <c r="B78" s="77">
        <v>3</v>
      </c>
      <c r="C78" s="7">
        <v>575</v>
      </c>
      <c r="D78" s="34" t="s">
        <v>101</v>
      </c>
      <c r="E78" s="6">
        <f>'Прил.№5'!F609+'Прил.№5'!F645</f>
        <v>4896</v>
      </c>
      <c r="F78" s="6">
        <f>'Прил.№5'!G609+'Прил.№5'!G645</f>
        <v>4450</v>
      </c>
      <c r="G78" s="6">
        <f>'Прил.№5'!H609+'Прил.№5'!H645</f>
        <v>4350</v>
      </c>
    </row>
    <row r="79" spans="1:7" ht="22.5">
      <c r="A79" s="88" t="s">
        <v>658</v>
      </c>
      <c r="B79" s="77">
        <v>4</v>
      </c>
      <c r="C79" s="7"/>
      <c r="D79" s="80" t="s">
        <v>179</v>
      </c>
      <c r="E79" s="7">
        <f>E80</f>
        <v>5313</v>
      </c>
      <c r="F79" s="7">
        <f>F80</f>
        <v>5313</v>
      </c>
      <c r="G79" s="7">
        <f>G80</f>
        <v>5313</v>
      </c>
    </row>
    <row r="80" spans="1:7" ht="22.5">
      <c r="A80" s="88" t="s">
        <v>658</v>
      </c>
      <c r="B80" s="77">
        <v>4</v>
      </c>
      <c r="C80" s="7">
        <v>575</v>
      </c>
      <c r="D80" s="34" t="s">
        <v>101</v>
      </c>
      <c r="E80" s="7">
        <f>'Прил.№5'!F658+'Прил.№5'!F623+'Прил.№5'!F230</f>
        <v>5313</v>
      </c>
      <c r="F80" s="7">
        <f>'Прил.№5'!G658+'Прил.№5'!G623+'Прил.№5'!G230</f>
        <v>5313</v>
      </c>
      <c r="G80" s="7">
        <f>'Прил.№5'!H658+'Прил.№5'!H623+'Прил.№5'!H230</f>
        <v>5313</v>
      </c>
    </row>
    <row r="81" spans="1:7" ht="22.5">
      <c r="A81" s="88" t="s">
        <v>658</v>
      </c>
      <c r="B81" s="77">
        <v>5</v>
      </c>
      <c r="C81" s="7"/>
      <c r="D81" s="82" t="s">
        <v>228</v>
      </c>
      <c r="E81" s="6">
        <f>E82</f>
        <v>1225.2</v>
      </c>
      <c r="F81" s="6">
        <f>F82</f>
        <v>325</v>
      </c>
      <c r="G81" s="6">
        <f>G82</f>
        <v>325</v>
      </c>
    </row>
    <row r="82" spans="1:7" ht="22.5">
      <c r="A82" s="88" t="s">
        <v>658</v>
      </c>
      <c r="B82" s="77">
        <v>5</v>
      </c>
      <c r="C82" s="7">
        <v>575</v>
      </c>
      <c r="D82" s="34" t="s">
        <v>101</v>
      </c>
      <c r="E82" s="6">
        <f>'Прил.№5'!F631+'Прил.№5'!F550</f>
        <v>1225.2</v>
      </c>
      <c r="F82" s="6">
        <f>'Прил.№5'!G631+'Прил.№5'!G550</f>
        <v>325</v>
      </c>
      <c r="G82" s="6">
        <f>'Прил.№5'!H631+'Прил.№5'!H550</f>
        <v>325</v>
      </c>
    </row>
    <row r="83" spans="1:7" ht="12.75">
      <c r="A83" s="88" t="s">
        <v>658</v>
      </c>
      <c r="B83" s="77">
        <v>9</v>
      </c>
      <c r="C83" s="7"/>
      <c r="D83" s="84" t="s">
        <v>221</v>
      </c>
      <c r="E83" s="7">
        <f>E84</f>
        <v>7614</v>
      </c>
      <c r="F83" s="7">
        <f>F84</f>
        <v>7455</v>
      </c>
      <c r="G83" s="7">
        <f>G84</f>
        <v>7455</v>
      </c>
    </row>
    <row r="84" spans="1:7" ht="22.5">
      <c r="A84" s="88" t="s">
        <v>658</v>
      </c>
      <c r="B84" s="77">
        <v>9</v>
      </c>
      <c r="C84" s="7">
        <v>575</v>
      </c>
      <c r="D84" s="34" t="s">
        <v>101</v>
      </c>
      <c r="E84" s="6">
        <f>'Прил.№5'!F664</f>
        <v>7614</v>
      </c>
      <c r="F84" s="6">
        <f>'Прил.№5'!G664</f>
        <v>7455</v>
      </c>
      <c r="G84" s="6">
        <f>'Прил.№5'!H664</f>
        <v>7455</v>
      </c>
    </row>
    <row r="85" spans="1:7" s="113" customFormat="1" ht="33.75">
      <c r="A85" s="110" t="s">
        <v>659</v>
      </c>
      <c r="B85" s="111"/>
      <c r="C85" s="12"/>
      <c r="D85" s="112" t="s">
        <v>54</v>
      </c>
      <c r="E85" s="12">
        <f>E86+E88</f>
        <v>7300</v>
      </c>
      <c r="F85" s="12">
        <f>F86+F88</f>
        <v>7009.5</v>
      </c>
      <c r="G85" s="12">
        <f>G86+G88</f>
        <v>6894.5</v>
      </c>
    </row>
    <row r="86" spans="1:7" ht="33.75">
      <c r="A86" s="88" t="s">
        <v>659</v>
      </c>
      <c r="B86" s="77">
        <v>1</v>
      </c>
      <c r="C86" s="7"/>
      <c r="D86" s="80" t="s">
        <v>629</v>
      </c>
      <c r="E86" s="7">
        <f>E87</f>
        <v>280</v>
      </c>
      <c r="F86" s="7">
        <f>F87</f>
        <v>115</v>
      </c>
      <c r="G86" s="7">
        <f>G87</f>
        <v>0</v>
      </c>
    </row>
    <row r="87" spans="1:7" ht="22.5">
      <c r="A87" s="88" t="s">
        <v>659</v>
      </c>
      <c r="B87" s="77">
        <v>1</v>
      </c>
      <c r="C87" s="7">
        <v>592</v>
      </c>
      <c r="D87" s="34" t="s">
        <v>102</v>
      </c>
      <c r="E87" s="89">
        <f>'Прил.№5'!F707</f>
        <v>280</v>
      </c>
      <c r="F87" s="89">
        <f>'Прил.№5'!G707</f>
        <v>115</v>
      </c>
      <c r="G87" s="89">
        <f>'Прил.№5'!H707</f>
        <v>0</v>
      </c>
    </row>
    <row r="88" spans="1:7" ht="12.75">
      <c r="A88" s="88" t="s">
        <v>659</v>
      </c>
      <c r="B88" s="77">
        <v>9</v>
      </c>
      <c r="C88" s="7"/>
      <c r="D88" s="80" t="s">
        <v>221</v>
      </c>
      <c r="E88" s="6">
        <f>E89</f>
        <v>7020</v>
      </c>
      <c r="F88" s="6">
        <f>F89</f>
        <v>6894.5</v>
      </c>
      <c r="G88" s="6">
        <f>G89</f>
        <v>6894.5</v>
      </c>
    </row>
    <row r="89" spans="1:7" ht="22.5">
      <c r="A89" s="88" t="s">
        <v>659</v>
      </c>
      <c r="B89" s="77">
        <v>9</v>
      </c>
      <c r="C89" s="7">
        <v>592</v>
      </c>
      <c r="D89" s="34" t="s">
        <v>102</v>
      </c>
      <c r="E89" s="90">
        <f>'Прил.№5'!F692</f>
        <v>7020</v>
      </c>
      <c r="F89" s="90">
        <f>'Прил.№5'!G692</f>
        <v>6894.5</v>
      </c>
      <c r="G89" s="90">
        <f>'Прил.№5'!H692</f>
        <v>6894.5</v>
      </c>
    </row>
    <row r="90" spans="1:7" ht="33.75">
      <c r="A90" s="110" t="s">
        <v>770</v>
      </c>
      <c r="B90" s="77"/>
      <c r="C90" s="7"/>
      <c r="D90" s="112" t="s">
        <v>752</v>
      </c>
      <c r="E90" s="90">
        <f aca="true" t="shared" si="1" ref="E90:G91">E91</f>
        <v>1150</v>
      </c>
      <c r="F90" s="90">
        <f t="shared" si="1"/>
        <v>0</v>
      </c>
      <c r="G90" s="90">
        <f t="shared" si="1"/>
        <v>0</v>
      </c>
    </row>
    <row r="91" spans="1:7" ht="33.75">
      <c r="A91" s="88" t="s">
        <v>770</v>
      </c>
      <c r="B91" s="77">
        <v>1</v>
      </c>
      <c r="C91" s="7"/>
      <c r="D91" s="45" t="s">
        <v>754</v>
      </c>
      <c r="E91" s="90">
        <f t="shared" si="1"/>
        <v>1150</v>
      </c>
      <c r="F91" s="90">
        <f t="shared" si="1"/>
        <v>0</v>
      </c>
      <c r="G91" s="90">
        <f t="shared" si="1"/>
        <v>0</v>
      </c>
    </row>
    <row r="92" spans="1:7" ht="12.75">
      <c r="A92" s="88" t="s">
        <v>770</v>
      </c>
      <c r="B92" s="77">
        <v>1</v>
      </c>
      <c r="C92" s="7">
        <v>501</v>
      </c>
      <c r="D92" s="34" t="s">
        <v>70</v>
      </c>
      <c r="E92" s="156">
        <f>'Прил.№5'!F173</f>
        <v>1150</v>
      </c>
      <c r="F92" s="156">
        <f>'Прил.№5'!G173</f>
        <v>0</v>
      </c>
      <c r="G92" s="156">
        <f>'Прил.№5'!H173</f>
        <v>0</v>
      </c>
    </row>
    <row r="93" spans="1:7" ht="12.75">
      <c r="A93" s="85" t="s">
        <v>177</v>
      </c>
      <c r="B93" s="128"/>
      <c r="C93" s="129"/>
      <c r="D93" s="35" t="s">
        <v>182</v>
      </c>
      <c r="E93" s="157">
        <f>E94+E96+E95+E97</f>
        <v>1200.4</v>
      </c>
      <c r="F93" s="157">
        <f>F94+F96+F95+F97</f>
        <v>730</v>
      </c>
      <c r="G93" s="157">
        <f>G94+G96+G95+G97</f>
        <v>730</v>
      </c>
    </row>
    <row r="94" spans="1:7" ht="12.75">
      <c r="A94" s="127" t="s">
        <v>177</v>
      </c>
      <c r="B94" s="128">
        <v>0</v>
      </c>
      <c r="C94" s="90">
        <v>501</v>
      </c>
      <c r="D94" s="34" t="s">
        <v>70</v>
      </c>
      <c r="E94" s="90">
        <f>'Прил.№5'!F66+'Прил.№5'!F73</f>
        <v>553.6</v>
      </c>
      <c r="F94" s="90">
        <f>'Прил.№5'!G66+'Прил.№5'!G73</f>
        <v>200</v>
      </c>
      <c r="G94" s="90">
        <f>'Прил.№5'!H66+'Прил.№5'!H73</f>
        <v>200</v>
      </c>
    </row>
    <row r="95" spans="1:7" ht="12.75">
      <c r="A95" s="127" t="s">
        <v>177</v>
      </c>
      <c r="B95" s="128">
        <v>0</v>
      </c>
      <c r="C95" s="90">
        <v>502</v>
      </c>
      <c r="D95" s="34" t="s">
        <v>706</v>
      </c>
      <c r="E95" s="156">
        <f>'Прил.№5'!F26</f>
        <v>17.4</v>
      </c>
      <c r="F95" s="156">
        <f>'Прил.№5'!G26</f>
        <v>0</v>
      </c>
      <c r="G95" s="156">
        <f>'Прил.№5'!H26</f>
        <v>0</v>
      </c>
    </row>
    <row r="96" spans="1:7" ht="25.5" customHeight="1">
      <c r="A96" s="127" t="s">
        <v>177</v>
      </c>
      <c r="B96" s="128">
        <v>0</v>
      </c>
      <c r="C96" s="90">
        <v>504</v>
      </c>
      <c r="D96" s="34" t="s">
        <v>104</v>
      </c>
      <c r="E96" s="90">
        <f>'Прил.№5'!F321</f>
        <v>583</v>
      </c>
      <c r="F96" s="90">
        <f>'Прил.№5'!G321</f>
        <v>530</v>
      </c>
      <c r="G96" s="90">
        <f>'Прил.№5'!H321</f>
        <v>530</v>
      </c>
    </row>
    <row r="97" spans="1:7" ht="22.5">
      <c r="A97" s="127" t="s">
        <v>177</v>
      </c>
      <c r="B97" s="128">
        <v>0</v>
      </c>
      <c r="C97" s="89">
        <v>542</v>
      </c>
      <c r="D97" s="148" t="s">
        <v>771</v>
      </c>
      <c r="E97" s="156">
        <f>'Прил.№5'!F365</f>
        <v>46.4</v>
      </c>
      <c r="F97" s="156">
        <f>'Прил.№5'!G365</f>
        <v>0</v>
      </c>
      <c r="G97" s="156">
        <f>'Прил.№5'!H365</f>
        <v>0</v>
      </c>
    </row>
  </sheetData>
  <sheetProtection/>
  <mergeCells count="10">
    <mergeCell ref="E1:G1"/>
    <mergeCell ref="A4:A6"/>
    <mergeCell ref="B4:B6"/>
    <mergeCell ref="D4:D6"/>
    <mergeCell ref="E5:E6"/>
    <mergeCell ref="C4:C6"/>
    <mergeCell ref="E4:G4"/>
    <mergeCell ref="F5:F6"/>
    <mergeCell ref="G5:G6"/>
    <mergeCell ref="A2:G3"/>
  </mergeCells>
  <printOptions/>
  <pageMargins left="0.7874015748031497" right="0.3937007874015748" top="0.3937007874015748" bottom="0.3937007874015748" header="0.5118110236220472" footer="0.5118110236220472"/>
  <pageSetup fitToHeight="59" fitToWidth="1" horizontalDpi="600" verticalDpi="600" orientation="portrait" paperSize="9" scale="87" r:id="rId1"/>
  <rowBreaks count="36" manualBreakCount="36">
    <brk id="36" max="6" man="1"/>
    <brk id="39" max="6" man="1"/>
    <brk id="45" max="6" man="1"/>
    <brk id="84" max="6" man="1"/>
    <brk id="85" max="6" man="1"/>
    <brk id="93" max="6" man="1"/>
    <brk id="95" max="6" man="1"/>
    <brk id="98" min="2" max="7" man="1"/>
    <brk id="99" min="2" max="7" man="1"/>
    <brk id="100" min="2" max="7" man="1"/>
    <brk id="101" min="2" max="7" man="1"/>
    <brk id="102" min="2" max="7" man="1"/>
    <brk id="106" min="2" max="7" man="1"/>
    <brk id="112" min="2" max="7" man="1"/>
    <brk id="113" min="2" max="7" man="1"/>
    <brk id="116" min="2" max="7" man="1"/>
    <brk id="117" min="2" max="7" man="1"/>
    <brk id="118" min="2" max="7" man="1"/>
    <brk id="120" min="2" max="7" man="1"/>
    <brk id="134" min="2" max="7" man="1"/>
    <brk id="135" min="2" max="7" man="1"/>
    <brk id="136" min="2" max="7" man="1"/>
    <brk id="137" min="2" max="9" man="1"/>
    <brk id="138" min="2" max="7" man="1"/>
    <brk id="151" min="2" max="7" man="1"/>
    <brk id="155" min="2" max="7" man="1"/>
    <brk id="157" min="2" max="7" man="1"/>
    <brk id="160" min="2" max="7" man="1"/>
    <brk id="161" min="2" max="7" man="1"/>
    <brk id="163" min="2" max="7" man="1"/>
    <brk id="169" min="2" max="7" man="1"/>
    <brk id="199" min="2" max="7" man="1"/>
    <brk id="204" min="2" max="7" man="1"/>
    <brk id="207" min="2" max="7" man="1"/>
    <brk id="213" min="2" max="7" man="1"/>
    <brk id="214" min="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lastPrinted>2017-07-21T06:29:43Z</cp:lastPrinted>
  <dcterms:created xsi:type="dcterms:W3CDTF">2007-02-21T13:25:28Z</dcterms:created>
  <dcterms:modified xsi:type="dcterms:W3CDTF">2017-07-21T06:33:00Z</dcterms:modified>
  <cp:category/>
  <cp:version/>
  <cp:contentType/>
  <cp:contentStatus/>
</cp:coreProperties>
</file>