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5310" activeTab="0"/>
  </bookViews>
  <sheets>
    <sheet name="Р_ПР" sheetId="1" r:id="rId1"/>
    <sheet name="ВЕД" sheetId="2" r:id="rId2"/>
    <sheet name="ЦСР" sheetId="3" r:id="rId3"/>
    <sheet name="МП" sheetId="4" r:id="rId4"/>
  </sheets>
  <definedNames>
    <definedName name="_xlnm.Print_Area" localSheetId="1">'ВЕД'!$A$1:$G$220</definedName>
    <definedName name="_xlnm.Print_Area" localSheetId="3">'МП'!$A$1:$F$49</definedName>
    <definedName name="_xlnm.Print_Area" localSheetId="0">'Р_ПР'!$A$1:$C$37</definedName>
    <definedName name="_xlnm.Print_Area" localSheetId="2">'ЦСР'!$A$1:$F$216</definedName>
  </definedNames>
  <calcPr fullCalcOnLoad="1"/>
</workbook>
</file>

<file path=xl/sharedStrings.xml><?xml version="1.0" encoding="utf-8"?>
<sst xmlns="http://schemas.openxmlformats.org/spreadsheetml/2006/main" count="1410" uniqueCount="308">
  <si>
    <t>Управление и распоряжение имуществом</t>
  </si>
  <si>
    <t>Управление земельными отношениями</t>
  </si>
  <si>
    <t>500</t>
  </si>
  <si>
    <t>Межбюджетные трансферты</t>
  </si>
  <si>
    <t>ППП</t>
  </si>
  <si>
    <t>РП</t>
  </si>
  <si>
    <t>КЦСР</t>
  </si>
  <si>
    <t>КВР</t>
  </si>
  <si>
    <t>Наименование</t>
  </si>
  <si>
    <t>0100</t>
  </si>
  <si>
    <t>0300</t>
  </si>
  <si>
    <t>0309</t>
  </si>
  <si>
    <t>0400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</si>
  <si>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</si>
  <si>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</si>
  <si>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</si>
  <si>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</si>
  <si>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0800</t>
  </si>
  <si>
    <t>1000</t>
  </si>
  <si>
    <t>Социальная политика</t>
  </si>
  <si>
    <t>0801</t>
  </si>
  <si>
    <t>Культура</t>
  </si>
  <si>
    <t>Всего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</si>
  <si>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</si>
  <si>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</si>
  <si>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</si>
  <si>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хозяйство(дорожные фонды)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</si>
  <si>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</si>
  <si>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</si>
  <si>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</si>
  <si>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</si>
  <si>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</si>
  <si>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</si>
  <si>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Расходы, не включенные в муниципальные программы</t>
  </si>
  <si>
    <t>Отдельные мероприятия в рамках муниципальных программ</t>
  </si>
  <si>
    <t>0310</t>
  </si>
  <si>
    <t>Обеспечение пожарной безопасности</t>
  </si>
  <si>
    <t>0500</t>
  </si>
  <si>
    <t>0501</t>
  </si>
  <si>
    <t>Жилищно-коммунальное хозяйство</t>
  </si>
  <si>
    <t>Жилищное хозяйство</t>
  </si>
  <si>
    <t>0502</t>
  </si>
  <si>
    <t>Коммунальное хозяйство</t>
  </si>
  <si>
    <t>0503</t>
  </si>
  <si>
    <t>Благоустройство</t>
  </si>
  <si>
    <t>Культура, кинематография</t>
  </si>
  <si>
    <t>Проект поддержки местных инициатив</t>
  </si>
  <si>
    <t>Обеспечение надежности функционирования объектов коммунальной инфраструктуры</t>
  </si>
  <si>
    <t>Управление муниципальным имуществом.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</si>
  <si>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</si>
  <si>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</si>
  <si>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Создание резерва материальных ресурсов, запасов имущества гражданской обороны, в том числе, в подведомственных учреждениях социальной сферы</t>
  </si>
  <si>
    <t>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</si>
  <si>
    <t>0104</t>
  </si>
  <si>
    <t>Функционирование Правительства Российской Федерации, высших исполнительных органов  государственной   власти субъектов Российской Федерации, местных администраций</t>
  </si>
  <si>
    <t>Иные  бюджетные  ассигнования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</si>
  <si>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</si>
  <si>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МП</t>
  </si>
  <si>
    <t>ПП</t>
  </si>
  <si>
    <t>Взнос на капитальный ремонт общего имущества МКД согласно реестра муниципальных помещений в соответствии с Законом Тверской обл.№43-ЗО от 28.06.13</t>
  </si>
  <si>
    <t xml:space="preserve">   </t>
  </si>
  <si>
    <t>9900000000</t>
  </si>
  <si>
    <t>Расходы поселений</t>
  </si>
  <si>
    <t>Иные межбюджетные на осуществление переданных полномочий</t>
  </si>
  <si>
    <t>Непрограммные расходы</t>
  </si>
  <si>
    <t>Капитальный ремонт объектов муниципальной собственности</t>
  </si>
  <si>
    <t>Реализация местных инициатив (проектов), направленных на развитие общественной инфраструктуры</t>
  </si>
  <si>
    <t>Иные межбюджетные трансферты на осуществление переданных полномочий</t>
  </si>
  <si>
    <t>Расходы местного бюджета за счет  средств целевых межбюджетных трансфертов из областного бюджета</t>
  </si>
  <si>
    <t>Расходы не включенные в муниципальные программы</t>
  </si>
  <si>
    <t>99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</si>
  <si>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</si>
  <si>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Обеспечивающая подпрограмма</t>
  </si>
  <si>
    <t>Содержание органов местного самоуправления</t>
  </si>
  <si>
    <t xml:space="preserve">Учет и содержание муниципального имущества  </t>
  </si>
  <si>
    <t>Обеспечение состояния незаселенных помещений в муниципальном жилом фонде в соответствии с нормативно-техническими требованиями</t>
  </si>
  <si>
    <t>Выявление и оформление бесхозяйного недвижимого имущества</t>
  </si>
  <si>
    <t xml:space="preserve">Привлечение организаций для юридического сопровождения в вопросах ведения и реализации муниципального имущества </t>
  </si>
  <si>
    <t>оформ.водокачки</t>
  </si>
  <si>
    <t>незас. Кв.</t>
  </si>
  <si>
    <t>бесхоз.имущ.</t>
  </si>
  <si>
    <t xml:space="preserve">Межевание земельных участков </t>
  </si>
  <si>
    <t>Управление и распоряжение земельными участками, находящимися в собственности поселения</t>
  </si>
  <si>
    <t xml:space="preserve">публикация </t>
  </si>
  <si>
    <t xml:space="preserve">Обеспечение поступления в бюджет района доходов от использования земельных участков, находящихся в собственности  поселения. </t>
  </si>
  <si>
    <t>Снижение рисков и смягчение последствий чрезвычайных ситуаций на территории поселения</t>
  </si>
  <si>
    <t>Обеспечение пожарной безопасности в поселении</t>
  </si>
  <si>
    <t>Содержание пожарной техники, закупка пожарного инвентаря, ГСМ</t>
  </si>
  <si>
    <t xml:space="preserve">Отдельные мероприятия, не включенные в муниципальные программы в рамках заключенных соглашений о передаче полномочий </t>
  </si>
  <si>
    <t>0200</t>
  </si>
  <si>
    <t>Национальная оборона</t>
  </si>
  <si>
    <t>0203</t>
  </si>
  <si>
    <t>Мобилизационная и вневойсковая подготовка</t>
  </si>
  <si>
    <t>Расходы местного бюджета, источником финансового обеспечения которых являются межбюджетные трансферты, предоставляемые из федерального бюджета</t>
  </si>
  <si>
    <t>Субвенции на осуществление первичного воинского учета на территориях, где отсутствуют военные комиссариаты</t>
  </si>
  <si>
    <t xml:space="preserve"> Капитальный ремонт многоквартирных домов  поселения</t>
  </si>
  <si>
    <t>Ремонт тепловых сетей</t>
  </si>
  <si>
    <t>Повышение надежности и эффективности функционирования объектов коммунального хозяйства поселения</t>
  </si>
  <si>
    <t>Обеспечение санитарного состояния территории, благоустройство поселения</t>
  </si>
  <si>
    <t>Ремонт и строительство колодцев</t>
  </si>
  <si>
    <t>Благоустройство территории поселения</t>
  </si>
  <si>
    <t>Содержание кладбищ</t>
  </si>
  <si>
    <t xml:space="preserve">Обеспечение устойчивой работы уличного  освещения  поселения </t>
  </si>
  <si>
    <t>Прочее благоустройство</t>
  </si>
  <si>
    <t>Расходы местных бюджетов, в том числе расходы на предоставление межбюджетных трансфертов иным местным бюджетам, в целях софинансирования которых из бюджетов субъектов Российской Федерации предоставляются местным бюджетам субсидии</t>
  </si>
  <si>
    <t>1001</t>
  </si>
  <si>
    <t>Пенсионное обеспечение</t>
  </si>
  <si>
    <t>публичные и публичные нормативные обязательства</t>
  </si>
  <si>
    <t>300</t>
  </si>
  <si>
    <t>Социальное обеспечение и иные выплаты населению</t>
  </si>
  <si>
    <t>Пенсионное обеспечение муниципальных служащих на территории поселения</t>
  </si>
  <si>
    <t>Обеспечение выплаты пенсии бывшим работникам администрации сельского поселения</t>
  </si>
  <si>
    <t>Своевременная выплата пенсии бывшим работникам администрации сельского поселения</t>
  </si>
  <si>
    <t>Создание условий для эффективного функцинирования системы исполнительных органов местного самоуправления сельского поселения на 2016-2018 годы</t>
  </si>
  <si>
    <t>Своевременная уплата взносов в "Ассоциацию муниципальных образований"</t>
  </si>
  <si>
    <t>Обеспечение уплаты взносов в "Ассоциацию муниципальных образований"</t>
  </si>
  <si>
    <t>Субвенции на осуществление полномочий по ведению воинского учета на территории сельского поселения</t>
  </si>
  <si>
    <t xml:space="preserve">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</si>
  <si>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Проведение оценочных работ на объекты, составляющие казну  поселения.</t>
  </si>
  <si>
    <t xml:space="preserve">к решению Совета депутатов </t>
  </si>
  <si>
    <t>поселения на 2016 год"</t>
  </si>
  <si>
    <t>Сумма  на 2016 год                       тыс.руб.</t>
  </si>
  <si>
    <t>Сумма                 на 2016 год            тыс.руб.</t>
  </si>
  <si>
    <t>Сумма                 на 2016 год                тыс.руб.</t>
  </si>
  <si>
    <t>Организация и ведение учета объектов муниципальной собственности, в том числе муниципальных предприятий, формирование казны поселения, прием в муниципальную собственность объектов, передаваемых по различным основаниям.</t>
  </si>
  <si>
    <t>Публичные и публичные нормативные обязательства</t>
  </si>
  <si>
    <t>Сумма                   на 2016 год                тыс.руб.</t>
  </si>
  <si>
    <t>0106</t>
  </si>
  <si>
    <t>Обеспечение деятельности финансовых, налоговых и таможенных органов и органов финансового (финансово- бюджетного  надзора</t>
  </si>
  <si>
    <t>Ремонт многоквартирных домов  поселения</t>
  </si>
  <si>
    <t>Мероприятия в рамках муниципальной программы, направленные на  ремонт  объектов муниципальной собственности за счет средств местного бюджета</t>
  </si>
  <si>
    <t>Выделение финансовых средств из бюджета  поселения  на   ремонт многоквартирных домов в рамках действующей программы</t>
  </si>
  <si>
    <t xml:space="preserve"> Ремонт многоквартирных домов  поселения</t>
  </si>
  <si>
    <t>Выделение финансовых средств из бюджета  поселения  на  ремонт многоквартирных домов в рамках действующей программы</t>
  </si>
  <si>
    <t>к решению Совета депутатов Зареченского сельского поселения</t>
  </si>
  <si>
    <t xml:space="preserve"> "О бюджете Зареченского сельского</t>
  </si>
  <si>
    <t>Распределение расходов бюджета Зареченского сельского поселения  на 2016 год  по разделам и подразделам функциональной классификации бюджетов Российской Федерации.</t>
  </si>
  <si>
    <t>Зареченскогосельского поселения</t>
  </si>
  <si>
    <t xml:space="preserve"> "О бюджете Зареченского сельского </t>
  </si>
  <si>
    <t>Ведомственная структура расходов бюджета Зареченского сельского поселения на 2016 год</t>
  </si>
  <si>
    <t>Администрация Зареченского сельского поселения</t>
  </si>
  <si>
    <t>МП "Управление муниципальным имуществом Зареченского сельского поселения Максатихинского района Тверской области в 2016-2018 годах"</t>
  </si>
  <si>
    <t>МП "Обеспечение безопасности населения Зареченского сельского поселения Максатихинского района  Тверской области на 2016-2018 годы"</t>
  </si>
  <si>
    <t>МП "Жилищно-коммунальное хозяйство Зареченского сельского поселения Максатихинского района Тверской области на 2016-2018 годы"</t>
  </si>
  <si>
    <t>Зареченского сельского поселения</t>
  </si>
  <si>
    <t xml:space="preserve">"О бюджете Зареченского сельского </t>
  </si>
  <si>
    <t>Распределение расходов бюджета Зареченского сельского поселения на 2016год по разделам и подразделам, целевым статьям и видам расходов</t>
  </si>
  <si>
    <t>3000000000</t>
  </si>
  <si>
    <t>3010000000</t>
  </si>
  <si>
    <t>3010300000</t>
  </si>
  <si>
    <t>3010340000</t>
  </si>
  <si>
    <t>3010340010</t>
  </si>
  <si>
    <t>3090000000</t>
  </si>
  <si>
    <t>3090300000</t>
  </si>
  <si>
    <t>30903I0000</t>
  </si>
  <si>
    <t>30903I0540</t>
  </si>
  <si>
    <t>30903I054О</t>
  </si>
  <si>
    <t>3100000000</t>
  </si>
  <si>
    <t>3110000000</t>
  </si>
  <si>
    <t>3110100000</t>
  </si>
  <si>
    <t>3110140000</t>
  </si>
  <si>
    <t>3110140010</t>
  </si>
  <si>
    <t>311014001Б</t>
  </si>
  <si>
    <t>3110140020</t>
  </si>
  <si>
    <t>311014002Б</t>
  </si>
  <si>
    <t>3110140030</t>
  </si>
  <si>
    <t>311014003Б</t>
  </si>
  <si>
    <t>3110140040</t>
  </si>
  <si>
    <t>311014004Б</t>
  </si>
  <si>
    <t>3110200000</t>
  </si>
  <si>
    <t>3110240000</t>
  </si>
  <si>
    <t>3110240010</t>
  </si>
  <si>
    <t>311024001Б</t>
  </si>
  <si>
    <t>3120000000</t>
  </si>
  <si>
    <t>3120100000</t>
  </si>
  <si>
    <t>3120140000</t>
  </si>
  <si>
    <t>3120140010</t>
  </si>
  <si>
    <t>312014001Б</t>
  </si>
  <si>
    <t>3120140020</t>
  </si>
  <si>
    <t>312014002Б</t>
  </si>
  <si>
    <t>3120200000</t>
  </si>
  <si>
    <t>3120240000</t>
  </si>
  <si>
    <t>3120240010</t>
  </si>
  <si>
    <t>312024001Б</t>
  </si>
  <si>
    <t>3090200000</t>
  </si>
  <si>
    <t>3200000000</t>
  </si>
  <si>
    <t>3210000000</t>
  </si>
  <si>
    <t>3210100000</t>
  </si>
  <si>
    <t>3210140000</t>
  </si>
  <si>
    <t>3210140010</t>
  </si>
  <si>
    <t>321014001Б</t>
  </si>
  <si>
    <t>3210200000</t>
  </si>
  <si>
    <t>3210240000</t>
  </si>
  <si>
    <t>3210240010</t>
  </si>
  <si>
    <t>321024001Б</t>
  </si>
  <si>
    <t>3220000000</t>
  </si>
  <si>
    <t>3220100000</t>
  </si>
  <si>
    <t>3220140000</t>
  </si>
  <si>
    <t>3220140010</t>
  </si>
  <si>
    <t>322014001Б</t>
  </si>
  <si>
    <t>3220140020</t>
  </si>
  <si>
    <t>322014002Б</t>
  </si>
  <si>
    <t>3300000000</t>
  </si>
  <si>
    <t>3310000000</t>
  </si>
  <si>
    <t>3310100000</t>
  </si>
  <si>
    <t>3310140000</t>
  </si>
  <si>
    <t>3310140010</t>
  </si>
  <si>
    <t>331014001Б</t>
  </si>
  <si>
    <t>3310140020</t>
  </si>
  <si>
    <t>331014002Л</t>
  </si>
  <si>
    <t>3320000000</t>
  </si>
  <si>
    <t>3320100000</t>
  </si>
  <si>
    <t>3320140000</t>
  </si>
  <si>
    <t>3320140010</t>
  </si>
  <si>
    <t>332014001Б</t>
  </si>
  <si>
    <t>3320200000</t>
  </si>
  <si>
    <t>3320240000</t>
  </si>
  <si>
    <t>3320240010</t>
  </si>
  <si>
    <t>332024001Б</t>
  </si>
  <si>
    <t>3320340000</t>
  </si>
  <si>
    <t>33203S0000</t>
  </si>
  <si>
    <t>33203S0010</t>
  </si>
  <si>
    <t>33203S001Б</t>
  </si>
  <si>
    <t>3330000000</t>
  </si>
  <si>
    <t>3330100000</t>
  </si>
  <si>
    <t>3330140000</t>
  </si>
  <si>
    <t>3330140010</t>
  </si>
  <si>
    <t>333014001Б</t>
  </si>
  <si>
    <t>3330140020</t>
  </si>
  <si>
    <t>333014002Б</t>
  </si>
  <si>
    <t>3330140030</t>
  </si>
  <si>
    <t>333014003Б</t>
  </si>
  <si>
    <t>3330140040</t>
  </si>
  <si>
    <t>333014004Б</t>
  </si>
  <si>
    <t>3330200000</t>
  </si>
  <si>
    <t>33302S0000</t>
  </si>
  <si>
    <t>33302S0010</t>
  </si>
  <si>
    <t>33302S001Б</t>
  </si>
  <si>
    <t>3020000000</t>
  </si>
  <si>
    <t>3020300000</t>
  </si>
  <si>
    <t>3020340000</t>
  </si>
  <si>
    <t>3020340020</t>
  </si>
  <si>
    <t>302034002Э</t>
  </si>
  <si>
    <t>3090100000</t>
  </si>
  <si>
    <t>3090140000</t>
  </si>
  <si>
    <t>3090140010</t>
  </si>
  <si>
    <t>309014001С</t>
  </si>
  <si>
    <t>3090140020</t>
  </si>
  <si>
    <t>309014002С</t>
  </si>
  <si>
    <t>3320240020</t>
  </si>
  <si>
    <t>332024002Б</t>
  </si>
  <si>
    <t>энергопаспорт</t>
  </si>
  <si>
    <t>Оплата труда пожарных работников и тракториста по опашке земель и чистке пожарных водоемов</t>
  </si>
  <si>
    <t>3400000000</t>
  </si>
  <si>
    <t>МП "Адресная программа по переселениюграждан из аварийного жилижного фонда на территории Зареченского сельского поселения поселок Ривицкий Максатихинского района Тверской области с учетом развития малоэтажного жилищного строительства на 2014-2016 годы"</t>
  </si>
  <si>
    <t>34</t>
  </si>
  <si>
    <t>3410000000</t>
  </si>
  <si>
    <t xml:space="preserve">Переселение граждан из ветхого и  аварийного  жилья </t>
  </si>
  <si>
    <t>3410100000</t>
  </si>
  <si>
    <t>Повышение уровня обеспеченности жильем соответствующей категории населения за счет строительства жилья для государственных и муниципальных нужд</t>
  </si>
  <si>
    <t>400</t>
  </si>
  <si>
    <t xml:space="preserve">Капитальные вложения в объекты государственной (муниципальной) собственности </t>
  </si>
  <si>
    <t>30</t>
  </si>
  <si>
    <t>31</t>
  </si>
  <si>
    <t>32</t>
  </si>
  <si>
    <t>33</t>
  </si>
  <si>
    <t>9960000000</t>
  </si>
  <si>
    <t>9960040000</t>
  </si>
  <si>
    <t>996004000О</t>
  </si>
  <si>
    <t>МП "Муниципальное управление на территории Зареченского сельского поселения Максатихинского района Тверской области на 2016-2018 годы"</t>
  </si>
  <si>
    <t>Снижение ущерба причиненного пожарами на территории поселения</t>
  </si>
  <si>
    <t>Подготовка проекта генерального плана территории поселения</t>
  </si>
  <si>
    <t>Выполнение работ по созданию топографического плана и научно-исследовательские проектные работы по разработке генерального плана  территории поселения</t>
  </si>
  <si>
    <t>Выполнение работ по созданию топографического плана и научно-исследовательские проектные работы по разработке генерального плана территории поселения</t>
  </si>
  <si>
    <t>3090250000</t>
  </si>
  <si>
    <t>3090251180</t>
  </si>
  <si>
    <t>309025118О</t>
  </si>
  <si>
    <t>Содержание объектов водоснабжения</t>
  </si>
  <si>
    <t xml:space="preserve">Обеспечение бесперебойной работы водокачек </t>
  </si>
  <si>
    <t>Уборка мусора с привлечением людей, стоящих на учете в службе занятости (в т.ч. разработка ген.схемы очистки территории поселения)</t>
  </si>
  <si>
    <t>34101S0000</t>
  </si>
  <si>
    <t>34101S9602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</si>
  <si>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фонда</t>
  </si>
  <si>
    <t xml:space="preserve">Содержание аппарата администрации  Зареченского сельского поселения  </t>
  </si>
  <si>
    <t>Расходы на обеспечение деятельности администрации Зареченского сельского поселения</t>
  </si>
  <si>
    <t>Расходы на обеспечение деятельности Главы администрации Зареченского сельского  поселения</t>
  </si>
  <si>
    <t xml:space="preserve">Содержание аппарата администрации Зареченского сельского поселения  </t>
  </si>
  <si>
    <t>Расходы на обеспечение деятельности администрации Зареченского сельского  поселения</t>
  </si>
  <si>
    <t>Расходы на обеспечение деятельности Главы администрации Зареченского сельского поселения</t>
  </si>
  <si>
    <t>от 23 декабря 2015 года №64-рсд</t>
  </si>
  <si>
    <t>от  23 декабря 2015 года №64-рсд</t>
  </si>
  <si>
    <t xml:space="preserve">  от  23 декабря 2015 года №64-рсд</t>
  </si>
  <si>
    <t>301034001Б</t>
  </si>
  <si>
    <t>"О внесении изменений и дополнений в решение Совета</t>
  </si>
  <si>
    <t>депутатов Зареченского сельского поселения</t>
  </si>
  <si>
    <t>311014006Б</t>
  </si>
  <si>
    <t>3110140060</t>
  </si>
  <si>
    <t>3410109502</t>
  </si>
  <si>
    <t>3410109602</t>
  </si>
  <si>
    <t>от 11 апреля 2016 года №10-рсд</t>
  </si>
  <si>
    <t>Приложение №2</t>
  </si>
  <si>
    <t>Приложение №3</t>
  </si>
  <si>
    <t xml:space="preserve">Приложение №4 </t>
  </si>
  <si>
    <t xml:space="preserve">Приложение №5 </t>
  </si>
  <si>
    <t xml:space="preserve">Распределение  бюджетных ассигнований </t>
  </si>
  <si>
    <t>на реализацию муниципальных программ  и непрограммным направлениям деятельности по главным распорядителям</t>
  </si>
  <si>
    <t xml:space="preserve"> средств бюджета Зареченского сельского поселения на 2016 год</t>
  </si>
  <si>
    <t>Постановка на учет движимого муниципального имущества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</si>
</sst>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24" borderId="0" xfId="0" applyFont="1" applyFill="1" applyBorder="1" applyAlignment="1" applyProtection="1">
      <alignment horizontal="right"/>
      <protection locked="0"/>
    </xf>
    <xf numFmtId="0" fontId="3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3" fillId="0" borderId="12" xfId="0" applyFont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justify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3" fillId="25" borderId="0" xfId="0" applyFont="1" applyFill="1" applyBorder="1" applyAlignment="1" applyProtection="1">
      <alignment horizontal="right"/>
      <protection locked="0"/>
    </xf>
    <xf numFmtId="0" fontId="7" fillId="17" borderId="0" xfId="0" applyFont="1" applyFill="1" applyBorder="1" applyAlignment="1" applyProtection="1">
      <alignment horizontal="right"/>
      <protection locked="0"/>
    </xf>
    <xf numFmtId="0" fontId="8" fillId="24" borderId="0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1" fillId="24" borderId="12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2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0" fontId="1" fillId="22" borderId="10" xfId="0" applyFont="1" applyFill="1" applyBorder="1" applyAlignment="1">
      <alignment/>
    </xf>
    <xf numFmtId="0" fontId="6" fillId="22" borderId="12" xfId="0" applyFont="1" applyFill="1" applyBorder="1" applyAlignment="1">
      <alignment horizontal="justify" wrapText="1"/>
    </xf>
    <xf numFmtId="0" fontId="6" fillId="22" borderId="13" xfId="0" applyFont="1" applyFill="1" applyBorder="1" applyAlignment="1">
      <alignment horizontal="justify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2" fillId="0" borderId="16" xfId="0" applyFont="1" applyFill="1" applyBorder="1" applyAlignment="1">
      <alignment/>
    </xf>
    <xf numFmtId="49" fontId="1" fillId="0" borderId="19" xfId="0" applyNumberFormat="1" applyFont="1" applyBorder="1" applyAlignment="1">
      <alignment/>
    </xf>
    <xf numFmtId="0" fontId="3" fillId="0" borderId="16" xfId="0" applyFont="1" applyBorder="1" applyAlignment="1">
      <alignment/>
    </xf>
    <xf numFmtId="49" fontId="1" fillId="22" borderId="19" xfId="0" applyNumberFormat="1" applyFont="1" applyFill="1" applyBorder="1" applyAlignment="1">
      <alignment/>
    </xf>
    <xf numFmtId="0" fontId="6" fillId="22" borderId="16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0" borderId="20" xfId="0" applyFont="1" applyBorder="1" applyAlignment="1">
      <alignment/>
    </xf>
    <xf numFmtId="49" fontId="1" fillId="0" borderId="12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justify" wrapText="1"/>
    </xf>
    <xf numFmtId="49" fontId="3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6" fillId="0" borderId="12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49" fontId="6" fillId="0" borderId="13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justify" wrapText="1"/>
    </xf>
    <xf numFmtId="0" fontId="6" fillId="22" borderId="10" xfId="0" applyFont="1" applyFill="1" applyBorder="1" applyAlignment="1">
      <alignment horizontal="justify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2" borderId="0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2" fontId="3" fillId="0" borderId="16" xfId="0" applyNumberFormat="1" applyFont="1" applyBorder="1" applyAlignment="1">
      <alignment/>
    </xf>
    <xf numFmtId="49" fontId="3" fillId="0" borderId="19" xfId="0" applyNumberFormat="1" applyFont="1" applyFill="1" applyBorder="1" applyAlignment="1">
      <alignment horizontal="right"/>
    </xf>
    <xf numFmtId="49" fontId="1" fillId="0" borderId="22" xfId="0" applyNumberFormat="1" applyFont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0" fontId="1" fillId="24" borderId="16" xfId="0" applyFont="1" applyFill="1" applyBorder="1" applyAlignment="1" applyProtection="1">
      <alignment horizontal="right"/>
      <protection locked="0"/>
    </xf>
    <xf numFmtId="49" fontId="1" fillId="0" borderId="23" xfId="0" applyNumberFormat="1" applyFont="1" applyBorder="1" applyAlignment="1">
      <alignment horizontal="right"/>
    </xf>
    <xf numFmtId="0" fontId="3" fillId="0" borderId="24" xfId="0" applyFont="1" applyFill="1" applyBorder="1" applyAlignment="1">
      <alignment horizontal="justify" wrapText="1"/>
    </xf>
    <xf numFmtId="0" fontId="1" fillId="0" borderId="25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49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justify" wrapText="1"/>
    </xf>
    <xf numFmtId="0" fontId="1" fillId="0" borderId="25" xfId="0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right"/>
    </xf>
    <xf numFmtId="49" fontId="1" fillId="0" borderId="23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justify" wrapText="1"/>
    </xf>
    <xf numFmtId="0" fontId="1" fillId="0" borderId="25" xfId="0" applyFont="1" applyFill="1" applyBorder="1" applyAlignment="1" applyProtection="1">
      <alignment horizontal="right"/>
      <protection locked="0"/>
    </xf>
    <xf numFmtId="49" fontId="1" fillId="22" borderId="23" xfId="0" applyNumberFormat="1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1" fillId="0" borderId="33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2" fontId="3" fillId="0" borderId="34" xfId="0" applyNumberFormat="1" applyFont="1" applyBorder="1" applyAlignment="1">
      <alignment/>
    </xf>
    <xf numFmtId="0" fontId="3" fillId="0" borderId="34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3" fillId="24" borderId="34" xfId="0" applyFont="1" applyFill="1" applyBorder="1" applyAlignment="1">
      <alignment horizontal="right"/>
    </xf>
    <xf numFmtId="0" fontId="1" fillId="24" borderId="34" xfId="0" applyFont="1" applyFill="1" applyBorder="1" applyAlignment="1">
      <alignment horizontal="right"/>
    </xf>
    <xf numFmtId="0" fontId="1" fillId="24" borderId="34" xfId="0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 applyProtection="1">
      <alignment horizontal="right"/>
      <protection locked="0"/>
    </xf>
    <xf numFmtId="0" fontId="3" fillId="0" borderId="34" xfId="0" applyFont="1" applyFill="1" applyBorder="1" applyAlignment="1" applyProtection="1">
      <alignment horizontal="right"/>
      <protection locked="0"/>
    </xf>
    <xf numFmtId="0" fontId="1" fillId="0" borderId="35" xfId="0" applyFont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3" fillId="24" borderId="16" xfId="0" applyNumberFormat="1" applyFont="1" applyFill="1" applyBorder="1" applyAlignment="1">
      <alignment horizontal="right"/>
    </xf>
    <xf numFmtId="2" fontId="1" fillId="24" borderId="16" xfId="0" applyNumberFormat="1" applyFont="1" applyFill="1" applyBorder="1" applyAlignment="1">
      <alignment horizontal="right"/>
    </xf>
    <xf numFmtId="2" fontId="1" fillId="24" borderId="16" xfId="0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Alignment="1" applyProtection="1">
      <alignment horizontal="right"/>
      <protection locked="0"/>
    </xf>
    <xf numFmtId="2" fontId="3" fillId="0" borderId="16" xfId="0" applyNumberFormat="1" applyFont="1" applyFill="1" applyBorder="1" applyAlignment="1" applyProtection="1">
      <alignment horizontal="right"/>
      <protection locked="0"/>
    </xf>
    <xf numFmtId="2" fontId="1" fillId="0" borderId="25" xfId="0" applyNumberFormat="1" applyFont="1" applyBorder="1" applyAlignment="1">
      <alignment horizontal="right"/>
    </xf>
    <xf numFmtId="0" fontId="1" fillId="0" borderId="36" xfId="0" applyFont="1" applyFill="1" applyBorder="1" applyAlignment="1">
      <alignment horizontal="center" wrapText="1"/>
    </xf>
    <xf numFmtId="0" fontId="0" fillId="0" borderId="34" xfId="0" applyBorder="1" applyAlignment="1">
      <alignment/>
    </xf>
    <xf numFmtId="2" fontId="3" fillId="0" borderId="34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 horizontal="right"/>
    </xf>
    <xf numFmtId="2" fontId="3" fillId="0" borderId="37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7" xfId="0" applyFont="1" applyFill="1" applyBorder="1" applyAlignment="1" applyProtection="1">
      <alignment horizontal="right"/>
      <protection locked="0"/>
    </xf>
    <xf numFmtId="0" fontId="3" fillId="0" borderId="37" xfId="0" applyFont="1" applyFill="1" applyBorder="1" applyAlignment="1" applyProtection="1">
      <alignment horizontal="right"/>
      <protection locked="0"/>
    </xf>
    <xf numFmtId="0" fontId="1" fillId="0" borderId="38" xfId="0" applyFont="1" applyFill="1" applyBorder="1" applyAlignment="1">
      <alignment horizontal="right" wrapText="1"/>
    </xf>
    <xf numFmtId="0" fontId="1" fillId="0" borderId="37" xfId="0" applyFont="1" applyFill="1" applyBorder="1" applyAlignment="1">
      <alignment horizontal="right" wrapText="1"/>
    </xf>
    <xf numFmtId="0" fontId="1" fillId="0" borderId="39" xfId="0" applyFont="1" applyFill="1" applyBorder="1" applyAlignment="1" applyProtection="1">
      <alignment horizontal="right"/>
      <protection locked="0"/>
    </xf>
    <xf numFmtId="2" fontId="1" fillId="0" borderId="40" xfId="0" applyNumberFormat="1" applyFont="1" applyFill="1" applyBorder="1" applyAlignment="1" applyProtection="1">
      <alignment horizontal="right"/>
      <protection locked="0"/>
    </xf>
    <xf numFmtId="2" fontId="1" fillId="0" borderId="18" xfId="0" applyNumberFormat="1" applyFont="1" applyFill="1" applyBorder="1" applyAlignment="1">
      <alignment horizontal="right" wrapText="1"/>
    </xf>
    <xf numFmtId="2" fontId="1" fillId="0" borderId="16" xfId="0" applyNumberFormat="1" applyFont="1" applyFill="1" applyBorder="1" applyAlignment="1">
      <alignment horizontal="right" wrapText="1"/>
    </xf>
    <xf numFmtId="2" fontId="3" fillId="0" borderId="18" xfId="0" applyNumberFormat="1" applyFont="1" applyFill="1" applyBorder="1" applyAlignment="1">
      <alignment horizontal="right" wrapText="1"/>
    </xf>
    <xf numFmtId="2" fontId="1" fillId="0" borderId="25" xfId="0" applyNumberFormat="1" applyFont="1" applyFill="1" applyBorder="1" applyAlignment="1" applyProtection="1">
      <alignment horizontal="right"/>
      <protection locked="0"/>
    </xf>
    <xf numFmtId="0" fontId="12" fillId="0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6" fillId="22" borderId="34" xfId="0" applyFont="1" applyFill="1" applyBorder="1" applyAlignment="1">
      <alignment/>
    </xf>
    <xf numFmtId="0" fontId="1" fillId="22" borderId="34" xfId="0" applyFont="1" applyFill="1" applyBorder="1" applyAlignment="1">
      <alignment/>
    </xf>
    <xf numFmtId="2" fontId="12" fillId="0" borderId="16" xfId="0" applyNumberFormat="1" applyFont="1" applyFill="1" applyBorder="1" applyAlignment="1">
      <alignment horizontal="right"/>
    </xf>
    <xf numFmtId="2" fontId="3" fillId="0" borderId="16" xfId="0" applyNumberFormat="1" applyFont="1" applyBorder="1" applyAlignment="1">
      <alignment/>
    </xf>
    <xf numFmtId="2" fontId="6" fillId="22" borderId="16" xfId="0" applyNumberFormat="1" applyFont="1" applyFill="1" applyBorder="1" applyAlignment="1">
      <alignment/>
    </xf>
    <xf numFmtId="2" fontId="1" fillId="22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1" fillId="22" borderId="25" xfId="0" applyNumberFormat="1" applyFont="1" applyFill="1" applyBorder="1" applyAlignment="1">
      <alignment/>
    </xf>
    <xf numFmtId="0" fontId="1" fillId="0" borderId="4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0" fontId="1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4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0" borderId="4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49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46" xfId="0" applyFont="1" applyFill="1" applyBorder="1" applyAlignment="1">
      <alignment horizontal="center" wrapText="1"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47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6.375" style="20" customWidth="1"/>
    <col min="2" max="2" width="69.875" style="10" customWidth="1"/>
    <col min="3" max="3" width="12.75390625" style="10" customWidth="1"/>
    <col min="4" max="5" width="9.125" style="0" hidden="1" customWidth="1"/>
  </cols>
  <sheetData>
    <row r="1" spans="1:5" ht="12.75">
      <c r="A1" s="16"/>
      <c r="B1" s="207" t="s">
        <v>300</v>
      </c>
      <c r="C1" s="207"/>
      <c r="D1" s="208"/>
      <c r="E1" s="208"/>
    </row>
    <row r="2" spans="1:10" ht="12.75">
      <c r="A2" s="16"/>
      <c r="B2" s="209" t="s">
        <v>134</v>
      </c>
      <c r="C2" s="209"/>
      <c r="D2" s="208"/>
      <c r="E2" s="208"/>
      <c r="F2" s="1"/>
      <c r="G2" s="1"/>
      <c r="H2" s="1"/>
      <c r="I2" s="1"/>
      <c r="J2" s="1"/>
    </row>
    <row r="3" spans="1:10" ht="12.75">
      <c r="A3" s="16"/>
      <c r="B3" s="209" t="s">
        <v>299</v>
      </c>
      <c r="C3" s="209"/>
      <c r="D3" s="33"/>
      <c r="E3" s="33"/>
      <c r="F3" s="1"/>
      <c r="G3" s="1"/>
      <c r="H3" s="1"/>
      <c r="I3" s="1"/>
      <c r="J3" s="1"/>
    </row>
    <row r="4" spans="1:10" ht="12.75">
      <c r="A4" s="16"/>
      <c r="B4" s="209" t="s">
        <v>293</v>
      </c>
      <c r="C4" s="209"/>
      <c r="D4" s="33"/>
      <c r="E4" s="33"/>
      <c r="F4" s="1"/>
      <c r="G4" s="1"/>
      <c r="H4" s="1"/>
      <c r="I4" s="1"/>
      <c r="J4" s="1"/>
    </row>
    <row r="5" spans="1:10" ht="12.75">
      <c r="A5" s="16"/>
      <c r="B5" s="209" t="s">
        <v>294</v>
      </c>
      <c r="C5" s="209"/>
      <c r="D5" s="33"/>
      <c r="E5" s="33"/>
      <c r="F5" s="1"/>
      <c r="G5" s="1"/>
      <c r="H5" s="1"/>
      <c r="I5" s="1"/>
      <c r="J5" s="1"/>
    </row>
    <row r="6" spans="1:10" ht="12.75">
      <c r="A6" s="16"/>
      <c r="B6" s="209" t="s">
        <v>289</v>
      </c>
      <c r="C6" s="208"/>
      <c r="D6" s="208"/>
      <c r="E6" s="208"/>
      <c r="F6" s="1"/>
      <c r="G6" s="1"/>
      <c r="H6" s="1"/>
      <c r="I6" s="1"/>
      <c r="J6" s="1"/>
    </row>
    <row r="7" spans="1:10" ht="12.75">
      <c r="A7" s="16"/>
      <c r="B7" s="209" t="s">
        <v>135</v>
      </c>
      <c r="C7" s="209"/>
      <c r="D7" s="208"/>
      <c r="E7" s="208"/>
      <c r="F7" s="1"/>
      <c r="G7" s="1"/>
      <c r="H7" s="1"/>
      <c r="I7" s="1"/>
      <c r="J7" s="1"/>
    </row>
    <row r="8" spans="1:10" ht="12.75">
      <c r="A8" s="16"/>
      <c r="B8" s="209" t="s">
        <v>120</v>
      </c>
      <c r="C8" s="209"/>
      <c r="D8" s="208"/>
      <c r="E8" s="208"/>
      <c r="F8" s="2"/>
      <c r="G8" s="2"/>
      <c r="H8" s="2"/>
      <c r="I8" s="2"/>
      <c r="J8" s="2"/>
    </row>
    <row r="9" spans="1:10" ht="12.75">
      <c r="A9" s="16"/>
      <c r="B9" s="209"/>
      <c r="C9" s="209"/>
      <c r="D9" s="2"/>
      <c r="E9" s="2"/>
      <c r="F9" s="2"/>
      <c r="G9" s="2"/>
      <c r="H9" s="2"/>
      <c r="I9" s="2"/>
      <c r="J9" s="2"/>
    </row>
    <row r="10" spans="1:10" ht="12.75">
      <c r="A10" s="210" t="s">
        <v>136</v>
      </c>
      <c r="B10" s="210"/>
      <c r="C10" s="210"/>
      <c r="D10" s="211"/>
      <c r="E10" s="211"/>
      <c r="F10" s="2"/>
      <c r="G10" s="2"/>
      <c r="H10" s="2"/>
      <c r="I10" s="2"/>
      <c r="J10" s="2"/>
    </row>
    <row r="11" spans="1:5" ht="21" customHeight="1">
      <c r="A11" s="210"/>
      <c r="B11" s="210"/>
      <c r="C11" s="210"/>
      <c r="D11" s="211"/>
      <c r="E11" s="211"/>
    </row>
    <row r="12" spans="1:3" ht="13.5" thickBot="1">
      <c r="A12" s="55"/>
      <c r="B12" s="55"/>
      <c r="C12" s="55"/>
    </row>
    <row r="13" spans="1:5" ht="24" customHeight="1">
      <c r="A13" s="212" t="s">
        <v>5</v>
      </c>
      <c r="B13" s="215" t="s">
        <v>8</v>
      </c>
      <c r="C13" s="218" t="s">
        <v>123</v>
      </c>
      <c r="D13" s="147"/>
      <c r="E13" s="148"/>
    </row>
    <row r="14" spans="1:5" ht="12.75" customHeight="1">
      <c r="A14" s="213"/>
      <c r="B14" s="216"/>
      <c r="C14" s="219"/>
      <c r="D14" s="2"/>
      <c r="E14" s="149"/>
    </row>
    <row r="15" spans="1:5" ht="3" customHeight="1">
      <c r="A15" s="214"/>
      <c r="B15" s="217"/>
      <c r="C15" s="206"/>
      <c r="D15" s="145"/>
      <c r="E15" s="146"/>
    </row>
    <row r="16" spans="1:5" ht="12.75">
      <c r="A16" s="117"/>
      <c r="B16" s="24" t="s">
        <v>22</v>
      </c>
      <c r="C16" s="118">
        <f>C17+C21+C23+C26+C28+C32+C34</f>
        <v>40546.48299999999</v>
      </c>
      <c r="D16" s="160" t="e">
        <f>D17+D23+D26+D28+D32+D34+#REF!+#REF!</f>
        <v>#REF!</v>
      </c>
      <c r="E16" s="118" t="e">
        <f>E17+E23+E26+E28+E32+E34+#REF!+#REF!</f>
        <v>#REF!</v>
      </c>
    </row>
    <row r="17" spans="1:5" ht="12.75">
      <c r="A17" s="119" t="s">
        <v>9</v>
      </c>
      <c r="B17" s="29" t="s">
        <v>13</v>
      </c>
      <c r="C17" s="169">
        <f>C18+C20+C19</f>
        <v>2830.95</v>
      </c>
      <c r="D17" s="161" t="e">
        <f>#REF!+D20+D18</f>
        <v>#REF!</v>
      </c>
      <c r="E17" s="72" t="e">
        <f>#REF!+E20+E18</f>
        <v>#REF!</v>
      </c>
    </row>
    <row r="18" spans="1:5" ht="24.75" customHeight="1">
      <c r="A18" s="120" t="s">
        <v>53</v>
      </c>
      <c r="B18" s="56" t="s">
        <v>54</v>
      </c>
      <c r="C18" s="170">
        <f>ЦСР!E18</f>
        <v>2259</v>
      </c>
      <c r="D18" s="162" t="e">
        <f>ЦСР!F24</f>
        <v>#REF!</v>
      </c>
      <c r="E18" s="73" t="e">
        <f>ЦСР!G24</f>
        <v>#REF!</v>
      </c>
    </row>
    <row r="19" spans="1:5" ht="24.75" customHeight="1">
      <c r="A19" s="120" t="s">
        <v>127</v>
      </c>
      <c r="B19" s="106" t="s">
        <v>128</v>
      </c>
      <c r="C19" s="170">
        <f>ЦСР!E31</f>
        <v>120</v>
      </c>
      <c r="D19" s="162"/>
      <c r="E19" s="73"/>
    </row>
    <row r="20" spans="1:5" ht="12.75">
      <c r="A20" s="121" t="s">
        <v>23</v>
      </c>
      <c r="B20" s="31" t="s">
        <v>14</v>
      </c>
      <c r="C20" s="170">
        <f>ЦСР!E38</f>
        <v>451.95000000000005</v>
      </c>
      <c r="D20" s="162" t="e">
        <f>ЦСР!F42</f>
        <v>#REF!</v>
      </c>
      <c r="E20" s="73" t="e">
        <f>ЦСР!G42</f>
        <v>#REF!</v>
      </c>
    </row>
    <row r="21" spans="1:5" ht="12.75">
      <c r="A21" s="119" t="s">
        <v>89</v>
      </c>
      <c r="B21" s="103" t="s">
        <v>90</v>
      </c>
      <c r="C21" s="169">
        <f>C22</f>
        <v>172.9</v>
      </c>
      <c r="D21" s="162"/>
      <c r="E21" s="73"/>
    </row>
    <row r="22" spans="1:5" ht="12.75">
      <c r="A22" s="121" t="s">
        <v>91</v>
      </c>
      <c r="B22" s="106" t="s">
        <v>92</v>
      </c>
      <c r="C22" s="170">
        <f>ЦСР!E91</f>
        <v>172.9</v>
      </c>
      <c r="D22" s="162"/>
      <c r="E22" s="73"/>
    </row>
    <row r="23" spans="1:5" ht="12.75">
      <c r="A23" s="122" t="s">
        <v>10</v>
      </c>
      <c r="B23" s="28" t="s">
        <v>15</v>
      </c>
      <c r="C23" s="171">
        <f>C24+C25</f>
        <v>247</v>
      </c>
      <c r="D23" s="163" t="e">
        <f>D24+D25+#REF!</f>
        <v>#REF!</v>
      </c>
      <c r="E23" s="123" t="e">
        <f>E24+E25+#REF!</f>
        <v>#REF!</v>
      </c>
    </row>
    <row r="24" spans="1:5" ht="22.5">
      <c r="A24" s="124" t="s">
        <v>11</v>
      </c>
      <c r="B24" s="57" t="s">
        <v>24</v>
      </c>
      <c r="C24" s="172">
        <f>ЦСР!E101</f>
        <v>5</v>
      </c>
      <c r="D24" s="164" t="e">
        <f>ЦСР!F91</f>
        <v>#REF!</v>
      </c>
      <c r="E24" s="125" t="e">
        <f>ЦСР!G91</f>
        <v>#REF!</v>
      </c>
    </row>
    <row r="25" spans="1:5" ht="12.75">
      <c r="A25" s="120" t="s">
        <v>35</v>
      </c>
      <c r="B25" s="30" t="s">
        <v>36</v>
      </c>
      <c r="C25" s="173">
        <f>ЦСР!E115</f>
        <v>242</v>
      </c>
      <c r="D25" s="165" t="e">
        <f>ЦСР!F111</f>
        <v>#REF!</v>
      </c>
      <c r="E25" s="126" t="e">
        <f>ЦСР!G111</f>
        <v>#REF!</v>
      </c>
    </row>
    <row r="26" spans="1:5" s="10" customFormat="1" ht="12.75">
      <c r="A26" s="119" t="s">
        <v>12</v>
      </c>
      <c r="B26" s="29" t="s">
        <v>16</v>
      </c>
      <c r="C26" s="169">
        <f>C27</f>
        <v>1573</v>
      </c>
      <c r="D26" s="161" t="e">
        <f>#REF!+D27</f>
        <v>#REF!</v>
      </c>
      <c r="E26" s="72" t="e">
        <f>#REF!+E27</f>
        <v>#REF!</v>
      </c>
    </row>
    <row r="27" spans="1:5" s="10" customFormat="1" ht="12.75">
      <c r="A27" s="121" t="s">
        <v>25</v>
      </c>
      <c r="B27" s="30" t="s">
        <v>26</v>
      </c>
      <c r="C27" s="174">
        <f>ЦСР!E126</f>
        <v>1573</v>
      </c>
      <c r="D27" s="166" t="e">
        <f>ЦСР!F130</f>
        <v>#REF!</v>
      </c>
      <c r="E27" s="74" t="e">
        <f>ЦСР!G130</f>
        <v>#REF!</v>
      </c>
    </row>
    <row r="28" spans="1:5" s="10" customFormat="1" ht="12.75">
      <c r="A28" s="119" t="s">
        <v>37</v>
      </c>
      <c r="B28" s="32" t="s">
        <v>39</v>
      </c>
      <c r="C28" s="175">
        <f>C29+C30+C31</f>
        <v>34716.632999999994</v>
      </c>
      <c r="D28" s="167" t="e">
        <f>D29+D30+D31</f>
        <v>#REF!</v>
      </c>
      <c r="E28" s="75" t="e">
        <f>E29+E30+E31</f>
        <v>#REF!</v>
      </c>
    </row>
    <row r="29" spans="1:5" s="10" customFormat="1" ht="12.75">
      <c r="A29" s="121" t="s">
        <v>38</v>
      </c>
      <c r="B29" s="30" t="s">
        <v>40</v>
      </c>
      <c r="C29" s="174">
        <f>ЦСР!E134</f>
        <v>34057.532999999996</v>
      </c>
      <c r="D29" s="166" t="e">
        <f>ЦСР!F204</f>
        <v>#REF!</v>
      </c>
      <c r="E29" s="74" t="e">
        <f>ЦСР!G204</f>
        <v>#REF!</v>
      </c>
    </row>
    <row r="30" spans="1:5" s="10" customFormat="1" ht="12.75">
      <c r="A30" s="121" t="s">
        <v>41</v>
      </c>
      <c r="B30" s="30" t="s">
        <v>42</v>
      </c>
      <c r="C30" s="174">
        <f>ЦСР!E156</f>
        <v>305</v>
      </c>
      <c r="D30" s="166" t="e">
        <f>ЦСР!#REF!</f>
        <v>#REF!</v>
      </c>
      <c r="E30" s="74" t="e">
        <f>ЦСР!#REF!</f>
        <v>#REF!</v>
      </c>
    </row>
    <row r="31" spans="1:5" s="10" customFormat="1" ht="12.75">
      <c r="A31" s="121" t="s">
        <v>43</v>
      </c>
      <c r="B31" s="30" t="s">
        <v>44</v>
      </c>
      <c r="C31" s="174">
        <f>ЦСР!E178</f>
        <v>354.1</v>
      </c>
      <c r="D31" s="166" t="e">
        <f>ЦСР!#REF!</f>
        <v>#REF!</v>
      </c>
      <c r="E31" s="74" t="e">
        <f>ЦСР!#REF!</f>
        <v>#REF!</v>
      </c>
    </row>
    <row r="32" spans="1:5" ht="12.75">
      <c r="A32" s="119" t="s">
        <v>17</v>
      </c>
      <c r="B32" s="32" t="s">
        <v>45</v>
      </c>
      <c r="C32" s="175">
        <f>C33</f>
        <v>500</v>
      </c>
      <c r="D32" s="167" t="e">
        <f>D33</f>
        <v>#REF!</v>
      </c>
      <c r="E32" s="75" t="e">
        <f>E33</f>
        <v>#REF!</v>
      </c>
    </row>
    <row r="33" spans="1:5" ht="11.25" customHeight="1">
      <c r="A33" s="121" t="s">
        <v>20</v>
      </c>
      <c r="B33" s="30" t="s">
        <v>21</v>
      </c>
      <c r="C33" s="174">
        <f>ЦСР!E201</f>
        <v>500</v>
      </c>
      <c r="D33" s="166" t="e">
        <f>ЦСР!#REF!</f>
        <v>#REF!</v>
      </c>
      <c r="E33" s="74" t="e">
        <f>ЦСР!#REF!</f>
        <v>#REF!</v>
      </c>
    </row>
    <row r="34" spans="1:5" ht="12.75">
      <c r="A34" s="119" t="s">
        <v>18</v>
      </c>
      <c r="B34" s="32" t="s">
        <v>19</v>
      </c>
      <c r="C34" s="175">
        <f>C35</f>
        <v>506</v>
      </c>
      <c r="D34" s="167" t="e">
        <f>D35</f>
        <v>#REF!</v>
      </c>
      <c r="E34" s="75" t="e">
        <f>E35</f>
        <v>#REF!</v>
      </c>
    </row>
    <row r="35" spans="1:5" ht="13.5" thickBot="1">
      <c r="A35" s="127" t="s">
        <v>105</v>
      </c>
      <c r="B35" s="128" t="s">
        <v>106</v>
      </c>
      <c r="C35" s="176">
        <f>ЦСР!E209</f>
        <v>506</v>
      </c>
      <c r="D35" s="168" t="e">
        <f>ЦСР!#REF!</f>
        <v>#REF!</v>
      </c>
      <c r="E35" s="129" t="e">
        <f>ЦСР!#REF!</f>
        <v>#REF!</v>
      </c>
    </row>
  </sheetData>
  <sheetProtection/>
  <mergeCells count="13">
    <mergeCell ref="B8:E8"/>
    <mergeCell ref="A10:E11"/>
    <mergeCell ref="A13:A15"/>
    <mergeCell ref="B13:B15"/>
    <mergeCell ref="B9:C9"/>
    <mergeCell ref="C13:C15"/>
    <mergeCell ref="B1:E1"/>
    <mergeCell ref="B2:E2"/>
    <mergeCell ref="B7:E7"/>
    <mergeCell ref="B6:E6"/>
    <mergeCell ref="B3:C3"/>
    <mergeCell ref="B4:C4"/>
    <mergeCell ref="B5:C5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2"/>
  <sheetViews>
    <sheetView view="pageBreakPreview" zoomScale="120" zoomScaleSheetLayoutView="120" zoomScalePageLayoutView="0" workbookViewId="0" topLeftCell="A43">
      <selection activeCell="E71" sqref="E71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9.875" style="25" customWidth="1"/>
    <col min="4" max="4" width="5.00390625" style="0" customWidth="1"/>
    <col min="5" max="5" width="54.875" style="3" customWidth="1"/>
    <col min="6" max="6" width="16.75390625" style="5" customWidth="1"/>
    <col min="7" max="8" width="16.75390625" style="5" hidden="1" customWidth="1"/>
    <col min="9" max="9" width="14.00390625" style="13" customWidth="1"/>
  </cols>
  <sheetData>
    <row r="1" spans="1:8" ht="12.75">
      <c r="A1" s="16"/>
      <c r="B1" s="16"/>
      <c r="C1" s="16"/>
      <c r="D1" s="16"/>
      <c r="E1" s="209" t="s">
        <v>302</v>
      </c>
      <c r="F1" s="209"/>
      <c r="G1" s="220"/>
      <c r="H1" s="220"/>
    </row>
    <row r="2" spans="1:13" ht="12.75">
      <c r="A2" s="16"/>
      <c r="B2" s="16"/>
      <c r="C2" s="16"/>
      <c r="D2" s="16"/>
      <c r="E2" s="209" t="s">
        <v>119</v>
      </c>
      <c r="F2" s="209"/>
      <c r="G2" s="220"/>
      <c r="H2" s="220"/>
      <c r="I2" s="1"/>
      <c r="J2" s="1"/>
      <c r="K2" s="1"/>
      <c r="L2" s="1"/>
      <c r="M2" s="1"/>
    </row>
    <row r="3" spans="1:13" ht="12.75">
      <c r="A3" s="16"/>
      <c r="B3" s="16"/>
      <c r="C3" s="16"/>
      <c r="D3" s="16"/>
      <c r="E3" s="209" t="s">
        <v>137</v>
      </c>
      <c r="F3" s="209"/>
      <c r="G3" s="96"/>
      <c r="H3" s="96"/>
      <c r="I3" s="1"/>
      <c r="J3" s="1"/>
      <c r="K3" s="1"/>
      <c r="L3" s="1"/>
      <c r="M3" s="1"/>
    </row>
    <row r="4" spans="1:13" ht="12.75">
      <c r="A4" s="16"/>
      <c r="B4" s="16"/>
      <c r="C4" s="16"/>
      <c r="D4" s="16"/>
      <c r="E4" s="209" t="s">
        <v>299</v>
      </c>
      <c r="F4" s="209"/>
      <c r="G4" s="96"/>
      <c r="H4" s="96"/>
      <c r="I4" s="1"/>
      <c r="J4" s="1"/>
      <c r="K4" s="1"/>
      <c r="L4" s="1"/>
      <c r="M4" s="1"/>
    </row>
    <row r="5" spans="1:13" ht="12.75">
      <c r="A5" s="16"/>
      <c r="B5" s="16"/>
      <c r="C5" s="16"/>
      <c r="D5" s="16"/>
      <c r="E5" s="209" t="s">
        <v>293</v>
      </c>
      <c r="F5" s="209"/>
      <c r="G5" s="96"/>
      <c r="H5" s="96"/>
      <c r="I5" s="1"/>
      <c r="J5" s="1"/>
      <c r="K5" s="1"/>
      <c r="L5" s="1"/>
      <c r="M5" s="1"/>
    </row>
    <row r="6" spans="1:13" ht="12.75">
      <c r="A6" s="16"/>
      <c r="B6" s="16"/>
      <c r="C6" s="16"/>
      <c r="D6" s="16"/>
      <c r="E6" s="209" t="s">
        <v>294</v>
      </c>
      <c r="F6" s="209"/>
      <c r="G6" s="96"/>
      <c r="H6" s="96"/>
      <c r="I6" s="1"/>
      <c r="J6" s="1"/>
      <c r="K6" s="1"/>
      <c r="L6" s="1"/>
      <c r="M6" s="1"/>
    </row>
    <row r="7" spans="1:13" ht="12.75">
      <c r="A7" s="16"/>
      <c r="B7" s="16"/>
      <c r="C7" s="16"/>
      <c r="D7" s="16"/>
      <c r="E7" s="209" t="s">
        <v>290</v>
      </c>
      <c r="F7" s="208"/>
      <c r="G7" s="208"/>
      <c r="H7" s="208"/>
      <c r="I7" s="1"/>
      <c r="J7" s="1"/>
      <c r="K7" s="1"/>
      <c r="L7" s="1"/>
      <c r="M7" s="1"/>
    </row>
    <row r="8" spans="1:13" ht="12.75">
      <c r="A8" s="16"/>
      <c r="B8" s="16"/>
      <c r="C8" s="16"/>
      <c r="D8" s="16"/>
      <c r="E8" s="209" t="s">
        <v>138</v>
      </c>
      <c r="F8" s="209"/>
      <c r="G8" s="208"/>
      <c r="H8" s="208"/>
      <c r="I8" s="1"/>
      <c r="J8" s="1"/>
      <c r="K8" s="1"/>
      <c r="L8" s="1"/>
      <c r="M8" s="1"/>
    </row>
    <row r="9" spans="1:13" ht="12.75">
      <c r="A9" s="14"/>
      <c r="B9" s="14"/>
      <c r="C9" s="16"/>
      <c r="D9" s="14"/>
      <c r="E9" s="209" t="s">
        <v>120</v>
      </c>
      <c r="F9" s="209"/>
      <c r="G9" s="220"/>
      <c r="H9" s="220"/>
      <c r="I9" s="2"/>
      <c r="J9" s="2"/>
      <c r="K9" s="2"/>
      <c r="L9" s="2"/>
      <c r="M9" s="2"/>
    </row>
    <row r="10" spans="1:13" ht="12.75">
      <c r="A10" s="14"/>
      <c r="B10" s="14"/>
      <c r="C10" s="16"/>
      <c r="D10" s="14"/>
      <c r="E10" s="209"/>
      <c r="F10" s="209"/>
      <c r="G10" s="54"/>
      <c r="H10" s="54"/>
      <c r="I10" s="2"/>
      <c r="J10" s="2"/>
      <c r="K10" s="2"/>
      <c r="L10" s="2"/>
      <c r="M10" s="2"/>
    </row>
    <row r="11" spans="1:13" ht="12.75">
      <c r="A11" s="210" t="s">
        <v>139</v>
      </c>
      <c r="B11" s="210"/>
      <c r="C11" s="210"/>
      <c r="D11" s="210"/>
      <c r="E11" s="210"/>
      <c r="F11" s="210"/>
      <c r="G11" s="55"/>
      <c r="H11" s="55"/>
      <c r="I11" s="2"/>
      <c r="J11" s="2"/>
      <c r="K11" s="2"/>
      <c r="L11" s="2"/>
      <c r="M11" s="2"/>
    </row>
    <row r="12" spans="1:8" ht="12.75">
      <c r="A12" s="210"/>
      <c r="B12" s="210"/>
      <c r="C12" s="210"/>
      <c r="D12" s="210"/>
      <c r="E12" s="210"/>
      <c r="F12" s="210"/>
      <c r="G12" s="55"/>
      <c r="H12" s="55"/>
    </row>
    <row r="13" spans="1:8" ht="13.5" thickBot="1">
      <c r="A13" s="55" t="s">
        <v>60</v>
      </c>
      <c r="B13" s="55"/>
      <c r="C13" s="55"/>
      <c r="D13" s="55"/>
      <c r="E13" s="55"/>
      <c r="F13" s="55"/>
      <c r="G13" s="55"/>
      <c r="H13" s="55"/>
    </row>
    <row r="14" spans="1:8" ht="12.75">
      <c r="A14" s="221" t="s">
        <v>4</v>
      </c>
      <c r="B14" s="223" t="s">
        <v>5</v>
      </c>
      <c r="C14" s="223" t="s">
        <v>6</v>
      </c>
      <c r="D14" s="223" t="s">
        <v>7</v>
      </c>
      <c r="E14" s="225" t="s">
        <v>8</v>
      </c>
      <c r="F14" s="227" t="s">
        <v>121</v>
      </c>
      <c r="G14" s="177"/>
      <c r="H14" s="150"/>
    </row>
    <row r="15" spans="1:8" ht="12.75">
      <c r="A15" s="222"/>
      <c r="B15" s="224"/>
      <c r="C15" s="224"/>
      <c r="D15" s="224"/>
      <c r="E15" s="226"/>
      <c r="F15" s="228"/>
      <c r="G15" s="178"/>
      <c r="H15" s="151"/>
    </row>
    <row r="16" spans="1:10" ht="12.75">
      <c r="A16" s="222"/>
      <c r="B16" s="224"/>
      <c r="C16" s="224"/>
      <c r="D16" s="224"/>
      <c r="E16" s="226"/>
      <c r="F16" s="228"/>
      <c r="G16" s="178"/>
      <c r="H16" s="151"/>
      <c r="I16" s="2"/>
      <c r="J16" s="33"/>
    </row>
    <row r="17" spans="1:10" ht="12.75">
      <c r="A17" s="222"/>
      <c r="B17" s="224"/>
      <c r="C17" s="224"/>
      <c r="D17" s="224"/>
      <c r="E17" s="226"/>
      <c r="F17" s="229"/>
      <c r="G17" s="178"/>
      <c r="H17" s="151"/>
      <c r="I17" s="34"/>
      <c r="J17" s="2"/>
    </row>
    <row r="18" spans="1:10" s="4" customFormat="1" ht="12.75">
      <c r="A18" s="130"/>
      <c r="B18" s="99"/>
      <c r="C18" s="100"/>
      <c r="D18" s="99"/>
      <c r="E18" s="101" t="s">
        <v>22</v>
      </c>
      <c r="F18" s="71">
        <f>F19</f>
        <v>40546.48299999999</v>
      </c>
      <c r="G18" s="179" t="e">
        <f>#REF!+G103+G128+G136+G203+G211+#REF!+#REF!+G19</f>
        <v>#REF!</v>
      </c>
      <c r="H18" s="71" t="e">
        <f>#REF!+H103+H128+H136+H203+H211+#REF!+#REF!+H19</f>
        <v>#REF!</v>
      </c>
      <c r="I18" s="246">
        <f>SUM(I19:L220)</f>
        <v>31919.432999999994</v>
      </c>
      <c r="J18" s="35"/>
    </row>
    <row r="19" spans="1:10" s="4" customFormat="1" ht="12.75">
      <c r="A19" s="131">
        <v>604</v>
      </c>
      <c r="B19" s="102"/>
      <c r="C19" s="15"/>
      <c r="D19" s="102"/>
      <c r="E19" s="101" t="s">
        <v>140</v>
      </c>
      <c r="F19" s="71">
        <f>F20+F93+F103+F128+F136+F203+F211</f>
        <v>40546.48299999999</v>
      </c>
      <c r="G19" s="179" t="e">
        <f>G20</f>
        <v>#REF!</v>
      </c>
      <c r="H19" s="71" t="e">
        <f>H20</f>
        <v>#REF!</v>
      </c>
      <c r="I19" s="34"/>
      <c r="J19" s="35"/>
    </row>
    <row r="20" spans="1:10" s="4" customFormat="1" ht="12.75">
      <c r="A20" s="131">
        <v>604</v>
      </c>
      <c r="B20" s="17" t="s">
        <v>9</v>
      </c>
      <c r="C20" s="17"/>
      <c r="D20" s="17"/>
      <c r="E20" s="103" t="s">
        <v>13</v>
      </c>
      <c r="F20" s="71">
        <f>F21+F34+F41</f>
        <v>2830.95</v>
      </c>
      <c r="G20" s="179" t="e">
        <f aca="true" t="shared" si="0" ref="F20:H22">G21</f>
        <v>#REF!</v>
      </c>
      <c r="H20" s="71" t="e">
        <f t="shared" si="0"/>
        <v>#REF!</v>
      </c>
      <c r="I20" s="34"/>
      <c r="J20" s="35"/>
    </row>
    <row r="21" spans="1:10" s="4" customFormat="1" ht="33.75">
      <c r="A21" s="131">
        <v>604</v>
      </c>
      <c r="B21" s="17" t="s">
        <v>53</v>
      </c>
      <c r="C21" s="98"/>
      <c r="D21" s="104"/>
      <c r="E21" s="103" t="s">
        <v>71</v>
      </c>
      <c r="F21" s="71">
        <f t="shared" si="0"/>
        <v>2259</v>
      </c>
      <c r="G21" s="179" t="e">
        <f t="shared" si="0"/>
        <v>#REF!</v>
      </c>
      <c r="H21" s="71" t="e">
        <f t="shared" si="0"/>
        <v>#REF!</v>
      </c>
      <c r="I21" s="34"/>
      <c r="J21" s="35"/>
    </row>
    <row r="22" spans="1:10" s="4" customFormat="1" ht="33.75">
      <c r="A22" s="131">
        <v>604</v>
      </c>
      <c r="B22" s="17" t="s">
        <v>53</v>
      </c>
      <c r="C22" s="98" t="s">
        <v>147</v>
      </c>
      <c r="D22" s="17"/>
      <c r="E22" s="103" t="s">
        <v>269</v>
      </c>
      <c r="F22" s="71">
        <f>F23</f>
        <v>2259</v>
      </c>
      <c r="G22" s="179" t="e">
        <f t="shared" si="0"/>
        <v>#REF!</v>
      </c>
      <c r="H22" s="71" t="e">
        <f t="shared" si="0"/>
        <v>#REF!</v>
      </c>
      <c r="I22" s="34"/>
      <c r="J22" s="35"/>
    </row>
    <row r="23" spans="1:10" s="4" customFormat="1" ht="12.75">
      <c r="A23" s="131">
        <v>604</v>
      </c>
      <c r="B23" s="11" t="s">
        <v>53</v>
      </c>
      <c r="C23" s="95" t="s">
        <v>152</v>
      </c>
      <c r="D23" s="11"/>
      <c r="E23" s="105" t="s">
        <v>72</v>
      </c>
      <c r="F23" s="181">
        <f>F24</f>
        <v>2259</v>
      </c>
      <c r="G23" s="179" t="e">
        <f>G26</f>
        <v>#REF!</v>
      </c>
      <c r="H23" s="71" t="e">
        <f>H26</f>
        <v>#REF!</v>
      </c>
      <c r="I23" s="34"/>
      <c r="J23" s="35"/>
    </row>
    <row r="24" spans="1:10" s="4" customFormat="1" ht="22.5">
      <c r="A24" s="131">
        <v>604</v>
      </c>
      <c r="B24" s="11" t="s">
        <v>53</v>
      </c>
      <c r="C24" s="95" t="s">
        <v>243</v>
      </c>
      <c r="D24" s="11"/>
      <c r="E24" s="105" t="s">
        <v>283</v>
      </c>
      <c r="F24" s="181">
        <f>F25</f>
        <v>2259</v>
      </c>
      <c r="G24" s="179"/>
      <c r="H24" s="71"/>
      <c r="I24" s="34"/>
      <c r="J24" s="35"/>
    </row>
    <row r="25" spans="1:10" s="4" customFormat="1" ht="12.75">
      <c r="A25" s="131">
        <v>604</v>
      </c>
      <c r="B25" s="11" t="s">
        <v>53</v>
      </c>
      <c r="C25" s="95" t="s">
        <v>244</v>
      </c>
      <c r="D25" s="11"/>
      <c r="E25" s="106" t="s">
        <v>62</v>
      </c>
      <c r="F25" s="181">
        <f>F26+F31</f>
        <v>2259</v>
      </c>
      <c r="G25" s="179"/>
      <c r="H25" s="71"/>
      <c r="I25" s="34"/>
      <c r="J25" s="35"/>
    </row>
    <row r="26" spans="1:10" s="4" customFormat="1" ht="22.5">
      <c r="A26" s="131">
        <v>604</v>
      </c>
      <c r="B26" s="11" t="s">
        <v>53</v>
      </c>
      <c r="C26" s="95" t="s">
        <v>245</v>
      </c>
      <c r="D26" s="11"/>
      <c r="E26" s="105" t="s">
        <v>284</v>
      </c>
      <c r="F26" s="181">
        <f>F27</f>
        <v>1637</v>
      </c>
      <c r="G26" s="179" t="e">
        <f>G27+#REF!</f>
        <v>#REF!</v>
      </c>
      <c r="H26" s="71" t="e">
        <f>H27+#REF!</f>
        <v>#REF!</v>
      </c>
      <c r="I26" s="34"/>
      <c r="J26" s="35"/>
    </row>
    <row r="27" spans="1:10" s="4" customFormat="1" ht="12.75">
      <c r="A27" s="131">
        <v>604</v>
      </c>
      <c r="B27" s="11" t="s">
        <v>53</v>
      </c>
      <c r="C27" s="95" t="s">
        <v>246</v>
      </c>
      <c r="D27" s="11"/>
      <c r="E27" s="106" t="s">
        <v>73</v>
      </c>
      <c r="F27" s="181">
        <f>SUM(F28:F30)</f>
        <v>1637</v>
      </c>
      <c r="G27" s="179" t="e">
        <f>#REF!</f>
        <v>#REF!</v>
      </c>
      <c r="H27" s="71" t="e">
        <f>#REF!</f>
        <v>#REF!</v>
      </c>
      <c r="I27" s="34"/>
      <c r="J27" s="35"/>
    </row>
    <row r="28" spans="1:10" s="4" customFormat="1" ht="37.5" customHeight="1">
      <c r="A28" s="131">
        <v>604</v>
      </c>
      <c r="B28" s="11" t="s">
        <v>53</v>
      </c>
      <c r="C28" s="95" t="s">
        <v>246</v>
      </c>
      <c r="D28" s="11" t="s">
        <v>27</v>
      </c>
      <c r="E28" s="106" t="s">
        <v>28</v>
      </c>
      <c r="F28" s="181">
        <v>1228.2</v>
      </c>
      <c r="G28" s="179"/>
      <c r="H28" s="71"/>
      <c r="I28" s="34"/>
      <c r="J28" s="35"/>
    </row>
    <row r="29" spans="1:10" s="4" customFormat="1" ht="22.5">
      <c r="A29" s="131">
        <v>604</v>
      </c>
      <c r="B29" s="11" t="s">
        <v>53</v>
      </c>
      <c r="C29" s="95" t="s">
        <v>246</v>
      </c>
      <c r="D29" s="11" t="s">
        <v>29</v>
      </c>
      <c r="E29" s="106" t="s">
        <v>30</v>
      </c>
      <c r="F29" s="181">
        <f>337+59.8</f>
        <v>396.8</v>
      </c>
      <c r="G29" s="179"/>
      <c r="H29" s="71"/>
      <c r="I29" s="245">
        <v>59.8</v>
      </c>
      <c r="J29" s="35"/>
    </row>
    <row r="30" spans="1:10" s="4" customFormat="1" ht="12.75">
      <c r="A30" s="131">
        <v>604</v>
      </c>
      <c r="B30" s="11" t="s">
        <v>53</v>
      </c>
      <c r="C30" s="95" t="s">
        <v>246</v>
      </c>
      <c r="D30" s="11" t="s">
        <v>31</v>
      </c>
      <c r="E30" s="106" t="s">
        <v>32</v>
      </c>
      <c r="F30" s="181">
        <f>10+2</f>
        <v>12</v>
      </c>
      <c r="G30" s="179"/>
      <c r="H30" s="71"/>
      <c r="I30" s="245">
        <v>2</v>
      </c>
      <c r="J30" s="35"/>
    </row>
    <row r="31" spans="1:10" s="4" customFormat="1" ht="22.5">
      <c r="A31" s="131">
        <v>604</v>
      </c>
      <c r="B31" s="11" t="s">
        <v>53</v>
      </c>
      <c r="C31" s="95" t="s">
        <v>247</v>
      </c>
      <c r="D31" s="11"/>
      <c r="E31" s="105" t="s">
        <v>285</v>
      </c>
      <c r="F31" s="181">
        <f>F32</f>
        <v>622</v>
      </c>
      <c r="G31" s="179"/>
      <c r="H31" s="71"/>
      <c r="I31" s="34"/>
      <c r="J31" s="35"/>
    </row>
    <row r="32" spans="1:10" s="4" customFormat="1" ht="12.75">
      <c r="A32" s="131">
        <v>604</v>
      </c>
      <c r="B32" s="11" t="s">
        <v>53</v>
      </c>
      <c r="C32" s="95" t="s">
        <v>248</v>
      </c>
      <c r="D32" s="11"/>
      <c r="E32" s="106" t="s">
        <v>73</v>
      </c>
      <c r="F32" s="181">
        <f>F33</f>
        <v>622</v>
      </c>
      <c r="G32" s="179"/>
      <c r="H32" s="71"/>
      <c r="I32" s="34"/>
      <c r="J32" s="35"/>
    </row>
    <row r="33" spans="1:10" s="4" customFormat="1" ht="33" customHeight="1">
      <c r="A33" s="131">
        <v>604</v>
      </c>
      <c r="B33" s="11" t="s">
        <v>53</v>
      </c>
      <c r="C33" s="95" t="s">
        <v>248</v>
      </c>
      <c r="D33" s="11" t="s">
        <v>27</v>
      </c>
      <c r="E33" s="106" t="s">
        <v>28</v>
      </c>
      <c r="F33" s="181">
        <v>622</v>
      </c>
      <c r="G33" s="179"/>
      <c r="H33" s="71"/>
      <c r="I33" s="34"/>
      <c r="J33" s="35"/>
    </row>
    <row r="34" spans="1:10" s="4" customFormat="1" ht="24" customHeight="1">
      <c r="A34" s="131">
        <v>604</v>
      </c>
      <c r="B34" s="17" t="s">
        <v>127</v>
      </c>
      <c r="C34" s="98"/>
      <c r="D34" s="17"/>
      <c r="E34" s="103" t="s">
        <v>128</v>
      </c>
      <c r="F34" s="71">
        <f aca="true" t="shared" si="1" ref="F34:F39">F35</f>
        <v>120</v>
      </c>
      <c r="G34" s="179"/>
      <c r="H34" s="71"/>
      <c r="I34" s="34"/>
      <c r="J34" s="35"/>
    </row>
    <row r="35" spans="1:10" s="4" customFormat="1" ht="19.5" customHeight="1">
      <c r="A35" s="131">
        <v>604</v>
      </c>
      <c r="B35" s="17" t="s">
        <v>127</v>
      </c>
      <c r="C35" s="98" t="s">
        <v>61</v>
      </c>
      <c r="D35" s="17"/>
      <c r="E35" s="103" t="s">
        <v>33</v>
      </c>
      <c r="F35" s="71">
        <f t="shared" si="1"/>
        <v>120</v>
      </c>
      <c r="G35" s="179"/>
      <c r="H35" s="71"/>
      <c r="I35" s="34"/>
      <c r="J35" s="35"/>
    </row>
    <row r="36" spans="1:10" s="4" customFormat="1" ht="24.75" customHeight="1">
      <c r="A36" s="131">
        <v>604</v>
      </c>
      <c r="B36" s="11" t="s">
        <v>127</v>
      </c>
      <c r="C36" s="95" t="s">
        <v>266</v>
      </c>
      <c r="D36" s="11"/>
      <c r="E36" s="106" t="s">
        <v>88</v>
      </c>
      <c r="F36" s="181">
        <f t="shared" si="1"/>
        <v>120</v>
      </c>
      <c r="G36" s="179"/>
      <c r="H36" s="71"/>
      <c r="I36" s="34"/>
      <c r="J36" s="35"/>
    </row>
    <row r="37" spans="1:10" s="4" customFormat="1" ht="11.25" customHeight="1">
      <c r="A37" s="131">
        <v>604</v>
      </c>
      <c r="B37" s="11" t="s">
        <v>127</v>
      </c>
      <c r="C37" s="95" t="s">
        <v>266</v>
      </c>
      <c r="D37" s="11"/>
      <c r="E37" s="106" t="s">
        <v>64</v>
      </c>
      <c r="F37" s="181">
        <f t="shared" si="1"/>
        <v>120</v>
      </c>
      <c r="G37" s="179"/>
      <c r="H37" s="71"/>
      <c r="I37" s="34"/>
      <c r="J37" s="35"/>
    </row>
    <row r="38" spans="1:10" s="4" customFormat="1" ht="15" customHeight="1">
      <c r="A38" s="131">
        <v>604</v>
      </c>
      <c r="B38" s="11" t="s">
        <v>127</v>
      </c>
      <c r="C38" s="95" t="s">
        <v>267</v>
      </c>
      <c r="D38" s="11"/>
      <c r="E38" s="106" t="s">
        <v>62</v>
      </c>
      <c r="F38" s="181">
        <f t="shared" si="1"/>
        <v>120</v>
      </c>
      <c r="G38" s="179"/>
      <c r="H38" s="71"/>
      <c r="I38" s="34"/>
      <c r="J38" s="35"/>
    </row>
    <row r="39" spans="1:10" s="4" customFormat="1" ht="21.75" customHeight="1">
      <c r="A39" s="131">
        <v>604</v>
      </c>
      <c r="B39" s="11" t="s">
        <v>127</v>
      </c>
      <c r="C39" s="95" t="s">
        <v>268</v>
      </c>
      <c r="D39" s="11"/>
      <c r="E39" s="106" t="s">
        <v>67</v>
      </c>
      <c r="F39" s="181">
        <f t="shared" si="1"/>
        <v>120</v>
      </c>
      <c r="G39" s="179"/>
      <c r="H39" s="71"/>
      <c r="I39" s="34"/>
      <c r="J39" s="35"/>
    </row>
    <row r="40" spans="1:10" s="4" customFormat="1" ht="14.25" customHeight="1">
      <c r="A40" s="131">
        <v>604</v>
      </c>
      <c r="B40" s="11" t="s">
        <v>127</v>
      </c>
      <c r="C40" s="95" t="s">
        <v>268</v>
      </c>
      <c r="D40" s="11" t="s">
        <v>2</v>
      </c>
      <c r="E40" s="106" t="s">
        <v>3</v>
      </c>
      <c r="F40" s="181">
        <v>120</v>
      </c>
      <c r="G40" s="179"/>
      <c r="H40" s="71"/>
      <c r="I40" s="34"/>
      <c r="J40" s="35"/>
    </row>
    <row r="41" spans="1:10" s="4" customFormat="1" ht="12.75">
      <c r="A41" s="131">
        <v>604</v>
      </c>
      <c r="B41" s="17" t="s">
        <v>23</v>
      </c>
      <c r="C41" s="17"/>
      <c r="D41" s="17"/>
      <c r="E41" s="103" t="s">
        <v>14</v>
      </c>
      <c r="F41" s="169">
        <f>F42+F55</f>
        <v>451.95000000000005</v>
      </c>
      <c r="G41" s="161" t="e">
        <f>G55+#REF!+#REF!</f>
        <v>#REF!</v>
      </c>
      <c r="H41" s="72" t="e">
        <f>H55+#REF!+#REF!</f>
        <v>#REF!</v>
      </c>
      <c r="I41" s="22"/>
      <c r="J41" s="35"/>
    </row>
    <row r="42" spans="1:10" s="4" customFormat="1" ht="33.75">
      <c r="A42" s="131">
        <v>604</v>
      </c>
      <c r="B42" s="17" t="s">
        <v>23</v>
      </c>
      <c r="C42" s="98" t="s">
        <v>147</v>
      </c>
      <c r="D42" s="17"/>
      <c r="E42" s="103" t="s">
        <v>269</v>
      </c>
      <c r="F42" s="169">
        <f>F43+F49</f>
        <v>5.8500000000000005</v>
      </c>
      <c r="G42" s="161"/>
      <c r="H42" s="72"/>
      <c r="I42" s="22"/>
      <c r="J42" s="35"/>
    </row>
    <row r="43" spans="1:10" s="4" customFormat="1" ht="33.75">
      <c r="A43" s="131">
        <v>604</v>
      </c>
      <c r="B43" s="11" t="s">
        <v>23</v>
      </c>
      <c r="C43" s="95" t="s">
        <v>148</v>
      </c>
      <c r="D43" s="17"/>
      <c r="E43" s="105" t="s">
        <v>113</v>
      </c>
      <c r="F43" s="170">
        <f>F44</f>
        <v>5.7</v>
      </c>
      <c r="G43" s="161"/>
      <c r="H43" s="72"/>
      <c r="I43" s="22"/>
      <c r="J43" s="35"/>
    </row>
    <row r="44" spans="1:10" s="4" customFormat="1" ht="22.5">
      <c r="A44" s="131">
        <v>604</v>
      </c>
      <c r="B44" s="11" t="s">
        <v>23</v>
      </c>
      <c r="C44" s="95" t="s">
        <v>149</v>
      </c>
      <c r="D44" s="17"/>
      <c r="E44" s="105" t="s">
        <v>115</v>
      </c>
      <c r="F44" s="170">
        <f>F45</f>
        <v>5.7</v>
      </c>
      <c r="G44" s="161"/>
      <c r="H44" s="72"/>
      <c r="I44" s="22"/>
      <c r="J44" s="35"/>
    </row>
    <row r="45" spans="1:10" s="4" customFormat="1" ht="12.75">
      <c r="A45" s="131">
        <v>604</v>
      </c>
      <c r="B45" s="11" t="s">
        <v>23</v>
      </c>
      <c r="C45" s="95" t="s">
        <v>150</v>
      </c>
      <c r="D45" s="17"/>
      <c r="E45" s="106" t="s">
        <v>62</v>
      </c>
      <c r="F45" s="170">
        <f>F46</f>
        <v>5.7</v>
      </c>
      <c r="G45" s="161"/>
      <c r="H45" s="72"/>
      <c r="I45" s="22"/>
      <c r="J45" s="35"/>
    </row>
    <row r="46" spans="1:10" s="4" customFormat="1" ht="22.5">
      <c r="A46" s="131">
        <v>604</v>
      </c>
      <c r="B46" s="11" t="s">
        <v>23</v>
      </c>
      <c r="C46" s="95" t="s">
        <v>151</v>
      </c>
      <c r="D46" s="17"/>
      <c r="E46" s="105" t="s">
        <v>114</v>
      </c>
      <c r="F46" s="170">
        <f>F47</f>
        <v>5.7</v>
      </c>
      <c r="G46" s="161"/>
      <c r="H46" s="72"/>
      <c r="I46" s="22"/>
      <c r="J46" s="35"/>
    </row>
    <row r="47" spans="1:10" s="4" customFormat="1" ht="12.75">
      <c r="A47" s="131">
        <v>604</v>
      </c>
      <c r="B47" s="11" t="s">
        <v>23</v>
      </c>
      <c r="C47" s="95" t="s">
        <v>292</v>
      </c>
      <c r="D47" s="17"/>
      <c r="E47" s="106" t="s">
        <v>34</v>
      </c>
      <c r="F47" s="170">
        <f>F48</f>
        <v>5.7</v>
      </c>
      <c r="G47" s="161"/>
      <c r="H47" s="72"/>
      <c r="I47" s="22"/>
      <c r="J47" s="35"/>
    </row>
    <row r="48" spans="1:10" s="4" customFormat="1" ht="12.75">
      <c r="A48" s="131">
        <v>604</v>
      </c>
      <c r="B48" s="11" t="s">
        <v>23</v>
      </c>
      <c r="C48" s="95" t="s">
        <v>292</v>
      </c>
      <c r="D48" s="11" t="s">
        <v>31</v>
      </c>
      <c r="E48" s="106" t="s">
        <v>32</v>
      </c>
      <c r="F48" s="170">
        <f>4+1.7</f>
        <v>5.7</v>
      </c>
      <c r="G48" s="162"/>
      <c r="H48" s="73"/>
      <c r="I48" s="23">
        <v>1.7</v>
      </c>
      <c r="J48" s="35"/>
    </row>
    <row r="49" spans="1:10" s="4" customFormat="1" ht="12.75">
      <c r="A49" s="131">
        <v>604</v>
      </c>
      <c r="B49" s="11" t="s">
        <v>23</v>
      </c>
      <c r="C49" s="95" t="s">
        <v>152</v>
      </c>
      <c r="D49" s="11"/>
      <c r="E49" s="105" t="s">
        <v>72</v>
      </c>
      <c r="F49" s="170">
        <f>F50</f>
        <v>0.15</v>
      </c>
      <c r="G49" s="161"/>
      <c r="H49" s="72"/>
      <c r="I49" s="22"/>
      <c r="J49" s="35"/>
    </row>
    <row r="50" spans="1:10" s="4" customFormat="1" ht="45">
      <c r="A50" s="131">
        <v>604</v>
      </c>
      <c r="B50" s="11" t="s">
        <v>23</v>
      </c>
      <c r="C50" s="95" t="s">
        <v>153</v>
      </c>
      <c r="D50" s="11"/>
      <c r="E50" s="106" t="s">
        <v>117</v>
      </c>
      <c r="F50" s="170">
        <f>F51</f>
        <v>0.15</v>
      </c>
      <c r="G50" s="161"/>
      <c r="H50" s="72"/>
      <c r="I50" s="22"/>
      <c r="J50" s="35"/>
    </row>
    <row r="51" spans="1:10" s="4" customFormat="1" ht="22.5">
      <c r="A51" s="131">
        <v>604</v>
      </c>
      <c r="B51" s="11" t="s">
        <v>23</v>
      </c>
      <c r="C51" s="95" t="s">
        <v>154</v>
      </c>
      <c r="D51" s="11"/>
      <c r="E51" s="105" t="s">
        <v>68</v>
      </c>
      <c r="F51" s="170">
        <f>F52</f>
        <v>0.15</v>
      </c>
      <c r="G51" s="161"/>
      <c r="H51" s="72"/>
      <c r="I51" s="22"/>
      <c r="J51" s="35"/>
    </row>
    <row r="52" spans="1:10" s="4" customFormat="1" ht="45">
      <c r="A52" s="131">
        <v>604</v>
      </c>
      <c r="B52" s="11" t="s">
        <v>23</v>
      </c>
      <c r="C52" s="95" t="s">
        <v>155</v>
      </c>
      <c r="D52" s="11"/>
      <c r="E52" s="105" t="s">
        <v>56</v>
      </c>
      <c r="F52" s="170">
        <f>F53</f>
        <v>0.15</v>
      </c>
      <c r="G52" s="161"/>
      <c r="H52" s="72"/>
      <c r="I52" s="22"/>
      <c r="J52" s="35"/>
    </row>
    <row r="53" spans="1:10" s="4" customFormat="1" ht="12.75">
      <c r="A53" s="131">
        <v>604</v>
      </c>
      <c r="B53" s="11" t="s">
        <v>23</v>
      </c>
      <c r="C53" s="95" t="s">
        <v>156</v>
      </c>
      <c r="D53" s="11"/>
      <c r="E53" s="106" t="s">
        <v>63</v>
      </c>
      <c r="F53" s="170">
        <f>F54</f>
        <v>0.15</v>
      </c>
      <c r="G53" s="161"/>
      <c r="H53" s="72"/>
      <c r="I53" s="22"/>
      <c r="J53" s="35"/>
    </row>
    <row r="54" spans="1:10" s="4" customFormat="1" ht="22.5">
      <c r="A54" s="131">
        <v>604</v>
      </c>
      <c r="B54" s="11" t="s">
        <v>23</v>
      </c>
      <c r="C54" s="95" t="s">
        <v>156</v>
      </c>
      <c r="D54" s="11" t="s">
        <v>29</v>
      </c>
      <c r="E54" s="106" t="s">
        <v>30</v>
      </c>
      <c r="F54" s="170">
        <v>0.15</v>
      </c>
      <c r="G54" s="161"/>
      <c r="H54" s="72"/>
      <c r="I54" s="23"/>
      <c r="J54" s="35"/>
    </row>
    <row r="55" spans="1:10" s="4" customFormat="1" ht="33.75">
      <c r="A55" s="131">
        <v>604</v>
      </c>
      <c r="B55" s="17" t="s">
        <v>23</v>
      </c>
      <c r="C55" s="17" t="s">
        <v>157</v>
      </c>
      <c r="D55" s="17"/>
      <c r="E55" s="103" t="s">
        <v>141</v>
      </c>
      <c r="F55" s="170">
        <f>F56+F79</f>
        <v>446.1</v>
      </c>
      <c r="G55" s="161" t="e">
        <f>G56+G79</f>
        <v>#REF!</v>
      </c>
      <c r="H55" s="72" t="e">
        <f>H56+H79</f>
        <v>#REF!</v>
      </c>
      <c r="I55" s="22"/>
      <c r="J55" s="35"/>
    </row>
    <row r="56" spans="1:10" s="4" customFormat="1" ht="12.75">
      <c r="A56" s="131">
        <v>604</v>
      </c>
      <c r="B56" s="11" t="s">
        <v>23</v>
      </c>
      <c r="C56" s="11" t="s">
        <v>158</v>
      </c>
      <c r="D56" s="48"/>
      <c r="E56" s="105" t="s">
        <v>0</v>
      </c>
      <c r="F56" s="170">
        <f>F57+F74</f>
        <v>136.1</v>
      </c>
      <c r="G56" s="161" t="e">
        <f>G60</f>
        <v>#REF!</v>
      </c>
      <c r="H56" s="72" t="e">
        <f>H60</f>
        <v>#REF!</v>
      </c>
      <c r="I56" s="22"/>
      <c r="J56" s="35"/>
    </row>
    <row r="57" spans="1:10" s="4" customFormat="1" ht="12.75">
      <c r="A57" s="131">
        <v>604</v>
      </c>
      <c r="B57" s="11" t="s">
        <v>23</v>
      </c>
      <c r="C57" s="11" t="s">
        <v>159</v>
      </c>
      <c r="D57" s="48"/>
      <c r="E57" s="105" t="s">
        <v>74</v>
      </c>
      <c r="F57" s="170">
        <f>F58</f>
        <v>136.1</v>
      </c>
      <c r="G57" s="161"/>
      <c r="H57" s="72"/>
      <c r="I57" s="22"/>
      <c r="J57" s="35"/>
    </row>
    <row r="58" spans="1:10" s="4" customFormat="1" ht="12.75">
      <c r="A58" s="131">
        <v>604</v>
      </c>
      <c r="B58" s="11" t="s">
        <v>23</v>
      </c>
      <c r="C58" s="11" t="s">
        <v>160</v>
      </c>
      <c r="D58" s="48"/>
      <c r="E58" s="106" t="s">
        <v>62</v>
      </c>
      <c r="F58" s="170">
        <f>F59+F62+F65+F68+F71</f>
        <v>136.1</v>
      </c>
      <c r="G58" s="161"/>
      <c r="H58" s="72"/>
      <c r="I58" s="22"/>
      <c r="J58" s="35"/>
    </row>
    <row r="59" spans="1:10" s="4" customFormat="1" ht="33" customHeight="1" hidden="1">
      <c r="A59" s="131">
        <v>604</v>
      </c>
      <c r="B59" s="11" t="s">
        <v>23</v>
      </c>
      <c r="C59" s="11" t="s">
        <v>161</v>
      </c>
      <c r="D59" s="48"/>
      <c r="E59" s="105" t="s">
        <v>75</v>
      </c>
      <c r="F59" s="170">
        <f>F60</f>
        <v>0</v>
      </c>
      <c r="G59" s="161"/>
      <c r="H59" s="72"/>
      <c r="I59" s="23" t="s">
        <v>79</v>
      </c>
      <c r="J59" s="35"/>
    </row>
    <row r="60" spans="1:10" s="4" customFormat="1" ht="12.75" hidden="1">
      <c r="A60" s="131">
        <v>604</v>
      </c>
      <c r="B60" s="11" t="s">
        <v>23</v>
      </c>
      <c r="C60" s="11" t="s">
        <v>162</v>
      </c>
      <c r="D60" s="18"/>
      <c r="E60" s="106" t="s">
        <v>34</v>
      </c>
      <c r="F60" s="170">
        <f>F61</f>
        <v>0</v>
      </c>
      <c r="G60" s="161" t="e">
        <f>#REF!+G74</f>
        <v>#REF!</v>
      </c>
      <c r="H60" s="72" t="e">
        <f>#REF!+H74</f>
        <v>#REF!</v>
      </c>
      <c r="I60" s="68"/>
      <c r="J60" s="35"/>
    </row>
    <row r="61" spans="1:10" s="4" customFormat="1" ht="22.5" hidden="1">
      <c r="A61" s="131">
        <v>604</v>
      </c>
      <c r="B61" s="11" t="s">
        <v>23</v>
      </c>
      <c r="C61" s="11" t="s">
        <v>162</v>
      </c>
      <c r="D61" s="18" t="s">
        <v>29</v>
      </c>
      <c r="E61" s="106" t="s">
        <v>30</v>
      </c>
      <c r="F61" s="170"/>
      <c r="G61" s="161"/>
      <c r="H61" s="72"/>
      <c r="I61" s="68"/>
      <c r="J61" s="35"/>
    </row>
    <row r="62" spans="1:10" s="4" customFormat="1" ht="22.5" hidden="1">
      <c r="A62" s="131">
        <v>604</v>
      </c>
      <c r="B62" s="11" t="s">
        <v>23</v>
      </c>
      <c r="C62" s="11" t="s">
        <v>163</v>
      </c>
      <c r="D62" s="18"/>
      <c r="E62" s="105" t="s">
        <v>118</v>
      </c>
      <c r="F62" s="170">
        <f>F63</f>
        <v>0</v>
      </c>
      <c r="G62" s="161" t="e">
        <f>G64</f>
        <v>#REF!</v>
      </c>
      <c r="H62" s="72" t="e">
        <f>H64</f>
        <v>#REF!</v>
      </c>
      <c r="I62" s="23" t="s">
        <v>78</v>
      </c>
      <c r="J62" s="35"/>
    </row>
    <row r="63" spans="1:10" s="4" customFormat="1" ht="12.75" hidden="1">
      <c r="A63" s="131">
        <v>604</v>
      </c>
      <c r="B63" s="11" t="s">
        <v>23</v>
      </c>
      <c r="C63" s="11" t="s">
        <v>164</v>
      </c>
      <c r="D63" s="18"/>
      <c r="E63" s="106" t="s">
        <v>34</v>
      </c>
      <c r="F63" s="170">
        <f>F64</f>
        <v>0</v>
      </c>
      <c r="G63" s="161"/>
      <c r="H63" s="72"/>
      <c r="I63" s="22"/>
      <c r="J63" s="35"/>
    </row>
    <row r="64" spans="1:10" s="4" customFormat="1" ht="22.5" hidden="1">
      <c r="A64" s="131">
        <v>604</v>
      </c>
      <c r="B64" s="11" t="s">
        <v>23</v>
      </c>
      <c r="C64" s="11" t="s">
        <v>164</v>
      </c>
      <c r="D64" s="18" t="s">
        <v>29</v>
      </c>
      <c r="E64" s="106" t="s">
        <v>30</v>
      </c>
      <c r="F64" s="170"/>
      <c r="G64" s="161" t="e">
        <f>#REF!</f>
        <v>#REF!</v>
      </c>
      <c r="H64" s="72" t="e">
        <f>#REF!</f>
        <v>#REF!</v>
      </c>
      <c r="I64" s="23"/>
      <c r="J64" s="35"/>
    </row>
    <row r="65" spans="1:10" s="4" customFormat="1" ht="12.75" hidden="1">
      <c r="A65" s="131">
        <v>604</v>
      </c>
      <c r="B65" s="11" t="s">
        <v>23</v>
      </c>
      <c r="C65" s="11" t="s">
        <v>165</v>
      </c>
      <c r="D65" s="18"/>
      <c r="E65" s="105" t="s">
        <v>76</v>
      </c>
      <c r="F65" s="170">
        <f>F66</f>
        <v>0</v>
      </c>
      <c r="G65" s="161" t="e">
        <f>G67</f>
        <v>#REF!</v>
      </c>
      <c r="H65" s="72" t="e">
        <f>H67</f>
        <v>#REF!</v>
      </c>
      <c r="I65" s="23" t="s">
        <v>80</v>
      </c>
      <c r="J65" s="35"/>
    </row>
    <row r="66" spans="1:10" s="4" customFormat="1" ht="12.75" hidden="1">
      <c r="A66" s="131">
        <v>604</v>
      </c>
      <c r="B66" s="11" t="s">
        <v>23</v>
      </c>
      <c r="C66" s="11" t="s">
        <v>166</v>
      </c>
      <c r="D66" s="18"/>
      <c r="E66" s="106" t="s">
        <v>34</v>
      </c>
      <c r="F66" s="170">
        <f>F67</f>
        <v>0</v>
      </c>
      <c r="G66" s="161"/>
      <c r="H66" s="72"/>
      <c r="I66" s="23"/>
      <c r="J66" s="35"/>
    </row>
    <row r="67" spans="1:10" s="4" customFormat="1" ht="22.5" hidden="1">
      <c r="A67" s="131">
        <v>604</v>
      </c>
      <c r="B67" s="11" t="s">
        <v>23</v>
      </c>
      <c r="C67" s="11" t="s">
        <v>166</v>
      </c>
      <c r="D67" s="18" t="s">
        <v>29</v>
      </c>
      <c r="E67" s="106" t="s">
        <v>30</v>
      </c>
      <c r="F67" s="170"/>
      <c r="G67" s="161" t="e">
        <f>#REF!</f>
        <v>#REF!</v>
      </c>
      <c r="H67" s="72" t="e">
        <f>#REF!</f>
        <v>#REF!</v>
      </c>
      <c r="I67" s="23"/>
      <c r="J67" s="35"/>
    </row>
    <row r="68" spans="1:10" s="4" customFormat="1" ht="22.5">
      <c r="A68" s="131">
        <v>604</v>
      </c>
      <c r="B68" s="11" t="s">
        <v>23</v>
      </c>
      <c r="C68" s="11" t="s">
        <v>167</v>
      </c>
      <c r="D68" s="18"/>
      <c r="E68" s="105" t="s">
        <v>77</v>
      </c>
      <c r="F68" s="170">
        <f>F69</f>
        <v>135.6</v>
      </c>
      <c r="G68" s="161"/>
      <c r="H68" s="72"/>
      <c r="I68" s="23"/>
      <c r="J68" s="35"/>
    </row>
    <row r="69" spans="1:10" s="4" customFormat="1" ht="12.75">
      <c r="A69" s="131">
        <v>604</v>
      </c>
      <c r="B69" s="11" t="s">
        <v>23</v>
      </c>
      <c r="C69" s="11" t="s">
        <v>168</v>
      </c>
      <c r="D69" s="18"/>
      <c r="E69" s="106" t="s">
        <v>34</v>
      </c>
      <c r="F69" s="170">
        <f>F70</f>
        <v>135.6</v>
      </c>
      <c r="G69" s="161"/>
      <c r="H69" s="72"/>
      <c r="I69" s="23"/>
      <c r="J69" s="35"/>
    </row>
    <row r="70" spans="1:10" s="4" customFormat="1" ht="22.5">
      <c r="A70" s="131">
        <v>604</v>
      </c>
      <c r="B70" s="11" t="s">
        <v>23</v>
      </c>
      <c r="C70" s="11" t="s">
        <v>168</v>
      </c>
      <c r="D70" s="18" t="s">
        <v>29</v>
      </c>
      <c r="E70" s="106" t="s">
        <v>30</v>
      </c>
      <c r="F70" s="170">
        <f>132+3.6</f>
        <v>135.6</v>
      </c>
      <c r="G70" s="161"/>
      <c r="H70" s="72"/>
      <c r="I70" s="23">
        <v>3.6</v>
      </c>
      <c r="J70" s="35"/>
    </row>
    <row r="71" spans="1:10" s="4" customFormat="1" ht="12.75">
      <c r="A71" s="131">
        <v>604</v>
      </c>
      <c r="B71" s="11" t="s">
        <v>23</v>
      </c>
      <c r="C71" s="11" t="s">
        <v>296</v>
      </c>
      <c r="D71" s="18"/>
      <c r="E71" s="105" t="s">
        <v>307</v>
      </c>
      <c r="F71" s="170">
        <f>F72</f>
        <v>0.5</v>
      </c>
      <c r="G71" s="161"/>
      <c r="H71" s="72"/>
      <c r="I71" s="23"/>
      <c r="J71" s="35"/>
    </row>
    <row r="72" spans="1:10" s="4" customFormat="1" ht="12.75">
      <c r="A72" s="131">
        <v>604</v>
      </c>
      <c r="B72" s="11" t="s">
        <v>23</v>
      </c>
      <c r="C72" s="11" t="s">
        <v>295</v>
      </c>
      <c r="D72" s="18"/>
      <c r="E72" s="106" t="s">
        <v>34</v>
      </c>
      <c r="F72" s="170">
        <f>F73</f>
        <v>0.5</v>
      </c>
      <c r="G72" s="161"/>
      <c r="H72" s="72"/>
      <c r="I72" s="23"/>
      <c r="J72" s="35"/>
    </row>
    <row r="73" spans="1:10" s="4" customFormat="1" ht="22.5">
      <c r="A73" s="131">
        <v>604</v>
      </c>
      <c r="B73" s="11" t="s">
        <v>23</v>
      </c>
      <c r="C73" s="11" t="s">
        <v>295</v>
      </c>
      <c r="D73" s="18" t="s">
        <v>29</v>
      </c>
      <c r="E73" s="106" t="s">
        <v>30</v>
      </c>
      <c r="F73" s="170">
        <v>0.5</v>
      </c>
      <c r="G73" s="161"/>
      <c r="H73" s="72"/>
      <c r="I73" s="23">
        <v>0.5</v>
      </c>
      <c r="J73" s="35"/>
    </row>
    <row r="74" spans="1:10" s="4" customFormat="1" ht="12.75">
      <c r="A74" s="131">
        <v>604</v>
      </c>
      <c r="B74" s="11" t="s">
        <v>23</v>
      </c>
      <c r="C74" s="11" t="s">
        <v>169</v>
      </c>
      <c r="D74" s="18"/>
      <c r="E74" s="105" t="s">
        <v>48</v>
      </c>
      <c r="F74" s="170">
        <f>F75</f>
        <v>0</v>
      </c>
      <c r="G74" s="161" t="e">
        <f>G76</f>
        <v>#REF!</v>
      </c>
      <c r="H74" s="72" t="e">
        <f>H76</f>
        <v>#REF!</v>
      </c>
      <c r="I74" s="22"/>
      <c r="J74" s="35"/>
    </row>
    <row r="75" spans="1:10" s="4" customFormat="1" ht="12.75">
      <c r="A75" s="131">
        <v>604</v>
      </c>
      <c r="B75" s="11" t="s">
        <v>23</v>
      </c>
      <c r="C75" s="11" t="s">
        <v>170</v>
      </c>
      <c r="D75" s="18"/>
      <c r="E75" s="106" t="s">
        <v>62</v>
      </c>
      <c r="F75" s="170">
        <f>F76</f>
        <v>0</v>
      </c>
      <c r="G75" s="161"/>
      <c r="H75" s="72"/>
      <c r="I75" s="22"/>
      <c r="J75" s="35"/>
    </row>
    <row r="76" spans="1:10" s="4" customFormat="1" ht="45">
      <c r="A76" s="131">
        <v>604</v>
      </c>
      <c r="B76" s="11" t="s">
        <v>23</v>
      </c>
      <c r="C76" s="11" t="s">
        <v>171</v>
      </c>
      <c r="D76" s="18"/>
      <c r="E76" s="105" t="s">
        <v>124</v>
      </c>
      <c r="F76" s="170">
        <f>F77</f>
        <v>0</v>
      </c>
      <c r="G76" s="161" t="e">
        <f>G78</f>
        <v>#REF!</v>
      </c>
      <c r="H76" s="72" t="e">
        <f>H78</f>
        <v>#REF!</v>
      </c>
      <c r="I76" s="22"/>
      <c r="J76" s="35"/>
    </row>
    <row r="77" spans="1:10" s="4" customFormat="1" ht="12.75">
      <c r="A77" s="131">
        <v>604</v>
      </c>
      <c r="B77" s="11" t="s">
        <v>23</v>
      </c>
      <c r="C77" s="11" t="s">
        <v>172</v>
      </c>
      <c r="D77" s="18"/>
      <c r="E77" s="106" t="s">
        <v>34</v>
      </c>
      <c r="F77" s="170">
        <f>F78</f>
        <v>0</v>
      </c>
      <c r="G77" s="161"/>
      <c r="H77" s="72"/>
      <c r="I77" s="22"/>
      <c r="J77" s="35"/>
    </row>
    <row r="78" spans="1:11" s="4" customFormat="1" ht="22.5">
      <c r="A78" s="131">
        <v>604</v>
      </c>
      <c r="B78" s="11" t="s">
        <v>23</v>
      </c>
      <c r="C78" s="11" t="s">
        <v>172</v>
      </c>
      <c r="D78" s="18" t="s">
        <v>29</v>
      </c>
      <c r="E78" s="106" t="s">
        <v>30</v>
      </c>
      <c r="F78" s="172">
        <f>45-45</f>
        <v>0</v>
      </c>
      <c r="G78" s="161" t="e">
        <f>#REF!</f>
        <v>#REF!</v>
      </c>
      <c r="H78" s="72" t="e">
        <f>#REF!</f>
        <v>#REF!</v>
      </c>
      <c r="I78" s="23">
        <v>-45</v>
      </c>
      <c r="J78" s="111" t="s">
        <v>251</v>
      </c>
      <c r="K78" s="112"/>
    </row>
    <row r="79" spans="1:10" s="4" customFormat="1" ht="12.75">
      <c r="A79" s="131">
        <v>604</v>
      </c>
      <c r="B79" s="11" t="s">
        <v>23</v>
      </c>
      <c r="C79" s="11" t="s">
        <v>173</v>
      </c>
      <c r="D79" s="50"/>
      <c r="E79" s="105" t="s">
        <v>1</v>
      </c>
      <c r="F79" s="170">
        <f>F80+F88</f>
        <v>310</v>
      </c>
      <c r="G79" s="161" t="e">
        <f>G83</f>
        <v>#REF!</v>
      </c>
      <c r="H79" s="72" t="e">
        <f>H83</f>
        <v>#REF!</v>
      </c>
      <c r="I79" s="22"/>
      <c r="J79" s="35"/>
    </row>
    <row r="80" spans="1:10" s="4" customFormat="1" ht="27.75" customHeight="1">
      <c r="A80" s="131">
        <v>604</v>
      </c>
      <c r="B80" s="11" t="s">
        <v>23</v>
      </c>
      <c r="C80" s="11" t="s">
        <v>174</v>
      </c>
      <c r="D80" s="50"/>
      <c r="E80" s="105" t="s">
        <v>84</v>
      </c>
      <c r="F80" s="170">
        <f>F81</f>
        <v>130</v>
      </c>
      <c r="G80" s="161"/>
      <c r="H80" s="72"/>
      <c r="I80" s="22"/>
      <c r="J80" s="35"/>
    </row>
    <row r="81" spans="1:10" s="4" customFormat="1" ht="12.75">
      <c r="A81" s="131">
        <v>604</v>
      </c>
      <c r="B81" s="11" t="s">
        <v>23</v>
      </c>
      <c r="C81" s="11" t="s">
        <v>175</v>
      </c>
      <c r="D81" s="50"/>
      <c r="E81" s="106" t="s">
        <v>62</v>
      </c>
      <c r="F81" s="170">
        <f>F82+F85</f>
        <v>130</v>
      </c>
      <c r="G81" s="161"/>
      <c r="H81" s="72"/>
      <c r="I81" s="22"/>
      <c r="J81" s="35"/>
    </row>
    <row r="82" spans="1:10" s="4" customFormat="1" ht="12.75">
      <c r="A82" s="131">
        <v>604</v>
      </c>
      <c r="B82" s="11" t="s">
        <v>23</v>
      </c>
      <c r="C82" s="11" t="s">
        <v>176</v>
      </c>
      <c r="D82" s="50"/>
      <c r="E82" s="105" t="s">
        <v>81</v>
      </c>
      <c r="F82" s="170">
        <f>F83</f>
        <v>30</v>
      </c>
      <c r="G82" s="161"/>
      <c r="H82" s="72"/>
      <c r="I82" s="22"/>
      <c r="J82" s="35"/>
    </row>
    <row r="83" spans="1:10" s="4" customFormat="1" ht="12.75">
      <c r="A83" s="131">
        <v>604</v>
      </c>
      <c r="B83" s="11" t="s">
        <v>23</v>
      </c>
      <c r="C83" s="11" t="s">
        <v>177</v>
      </c>
      <c r="D83" s="18"/>
      <c r="E83" s="106" t="s">
        <v>34</v>
      </c>
      <c r="F83" s="170">
        <f>F84</f>
        <v>30</v>
      </c>
      <c r="G83" s="161" t="e">
        <f>#REF!</f>
        <v>#REF!</v>
      </c>
      <c r="H83" s="72" t="e">
        <f>#REF!</f>
        <v>#REF!</v>
      </c>
      <c r="I83" s="22"/>
      <c r="J83" s="35"/>
    </row>
    <row r="84" spans="1:10" s="4" customFormat="1" ht="22.5">
      <c r="A84" s="131">
        <v>604</v>
      </c>
      <c r="B84" s="11" t="s">
        <v>23</v>
      </c>
      <c r="C84" s="11" t="s">
        <v>177</v>
      </c>
      <c r="D84" s="18" t="s">
        <v>29</v>
      </c>
      <c r="E84" s="106" t="s">
        <v>30</v>
      </c>
      <c r="F84" s="170">
        <v>30</v>
      </c>
      <c r="G84" s="161" t="e">
        <f>#REF!</f>
        <v>#REF!</v>
      </c>
      <c r="H84" s="72" t="e">
        <f>#REF!</f>
        <v>#REF!</v>
      </c>
      <c r="I84" s="23">
        <v>30</v>
      </c>
      <c r="J84" s="35"/>
    </row>
    <row r="85" spans="1:10" s="4" customFormat="1" ht="22.5">
      <c r="A85" s="131">
        <v>604</v>
      </c>
      <c r="B85" s="11" t="s">
        <v>23</v>
      </c>
      <c r="C85" s="11" t="s">
        <v>178</v>
      </c>
      <c r="D85" s="50"/>
      <c r="E85" s="105" t="s">
        <v>82</v>
      </c>
      <c r="F85" s="170">
        <f>F86</f>
        <v>100</v>
      </c>
      <c r="G85" s="161"/>
      <c r="H85" s="72"/>
      <c r="I85" s="23" t="s">
        <v>83</v>
      </c>
      <c r="J85" s="35"/>
    </row>
    <row r="86" spans="1:10" s="4" customFormat="1" ht="12.75">
      <c r="A86" s="131">
        <v>604</v>
      </c>
      <c r="B86" s="11" t="s">
        <v>23</v>
      </c>
      <c r="C86" s="11" t="s">
        <v>179</v>
      </c>
      <c r="D86" s="18"/>
      <c r="E86" s="106" t="s">
        <v>34</v>
      </c>
      <c r="F86" s="170">
        <f>F87</f>
        <v>100</v>
      </c>
      <c r="G86" s="161"/>
      <c r="H86" s="72"/>
      <c r="I86" s="22"/>
      <c r="J86" s="35"/>
    </row>
    <row r="87" spans="1:10" s="4" customFormat="1" ht="22.5">
      <c r="A87" s="131">
        <v>604</v>
      </c>
      <c r="B87" s="11" t="s">
        <v>23</v>
      </c>
      <c r="C87" s="11" t="s">
        <v>179</v>
      </c>
      <c r="D87" s="18" t="s">
        <v>29</v>
      </c>
      <c r="E87" s="106" t="s">
        <v>30</v>
      </c>
      <c r="F87" s="170">
        <v>100</v>
      </c>
      <c r="G87" s="161"/>
      <c r="H87" s="72"/>
      <c r="I87" s="23"/>
      <c r="J87" s="35"/>
    </row>
    <row r="88" spans="1:10" s="4" customFormat="1" ht="12.75">
      <c r="A88" s="131">
        <v>604</v>
      </c>
      <c r="B88" s="11" t="s">
        <v>23</v>
      </c>
      <c r="C88" s="11" t="s">
        <v>180</v>
      </c>
      <c r="D88" s="18"/>
      <c r="E88" s="105" t="s">
        <v>271</v>
      </c>
      <c r="F88" s="170">
        <f>F89</f>
        <v>180</v>
      </c>
      <c r="G88" s="161"/>
      <c r="H88" s="72"/>
      <c r="I88" s="22"/>
      <c r="J88" s="35"/>
    </row>
    <row r="89" spans="1:10" s="4" customFormat="1" ht="12.75">
      <c r="A89" s="131">
        <v>604</v>
      </c>
      <c r="B89" s="11" t="s">
        <v>23</v>
      </c>
      <c r="C89" s="11" t="s">
        <v>181</v>
      </c>
      <c r="D89" s="18"/>
      <c r="E89" s="106" t="s">
        <v>62</v>
      </c>
      <c r="F89" s="170">
        <f>F90</f>
        <v>180</v>
      </c>
      <c r="G89" s="161"/>
      <c r="H89" s="72"/>
      <c r="I89" s="22"/>
      <c r="J89" s="35"/>
    </row>
    <row r="90" spans="1:10" s="4" customFormat="1" ht="33" customHeight="1">
      <c r="A90" s="131">
        <v>604</v>
      </c>
      <c r="B90" s="11" t="s">
        <v>23</v>
      </c>
      <c r="C90" s="11" t="s">
        <v>182</v>
      </c>
      <c r="D90" s="18"/>
      <c r="E90" s="105" t="s">
        <v>272</v>
      </c>
      <c r="F90" s="170">
        <f>F91</f>
        <v>180</v>
      </c>
      <c r="G90" s="161"/>
      <c r="H90" s="72"/>
      <c r="I90" s="22"/>
      <c r="J90" s="35"/>
    </row>
    <row r="91" spans="1:10" s="4" customFormat="1" ht="14.25" customHeight="1">
      <c r="A91" s="131">
        <v>604</v>
      </c>
      <c r="B91" s="11" t="s">
        <v>23</v>
      </c>
      <c r="C91" s="11" t="s">
        <v>183</v>
      </c>
      <c r="D91" s="18"/>
      <c r="E91" s="106" t="s">
        <v>34</v>
      </c>
      <c r="F91" s="170">
        <f>F92</f>
        <v>180</v>
      </c>
      <c r="G91" s="161"/>
      <c r="H91" s="72"/>
      <c r="I91" s="22"/>
      <c r="J91" s="35"/>
    </row>
    <row r="92" spans="1:10" s="4" customFormat="1" ht="22.5" customHeight="1">
      <c r="A92" s="131">
        <v>604</v>
      </c>
      <c r="B92" s="11" t="s">
        <v>23</v>
      </c>
      <c r="C92" s="11" t="s">
        <v>183</v>
      </c>
      <c r="D92" s="18" t="s">
        <v>29</v>
      </c>
      <c r="E92" s="106" t="s">
        <v>30</v>
      </c>
      <c r="F92" s="170">
        <v>180</v>
      </c>
      <c r="G92" s="161"/>
      <c r="H92" s="72"/>
      <c r="I92" s="23">
        <v>180</v>
      </c>
      <c r="J92" s="35"/>
    </row>
    <row r="93" spans="1:10" s="4" customFormat="1" ht="12.75">
      <c r="A93" s="131">
        <v>604</v>
      </c>
      <c r="B93" s="17" t="s">
        <v>89</v>
      </c>
      <c r="C93" s="17"/>
      <c r="D93" s="58"/>
      <c r="E93" s="103" t="s">
        <v>90</v>
      </c>
      <c r="F93" s="169">
        <f aca="true" t="shared" si="2" ref="F93:F99">F94</f>
        <v>172.9</v>
      </c>
      <c r="G93" s="161"/>
      <c r="H93" s="72"/>
      <c r="I93" s="22"/>
      <c r="J93" s="35"/>
    </row>
    <row r="94" spans="1:10" s="4" customFormat="1" ht="12.75">
      <c r="A94" s="131">
        <v>604</v>
      </c>
      <c r="B94" s="17" t="s">
        <v>91</v>
      </c>
      <c r="C94" s="17"/>
      <c r="D94" s="58"/>
      <c r="E94" s="103" t="s">
        <v>92</v>
      </c>
      <c r="F94" s="169">
        <f t="shared" si="2"/>
        <v>172.9</v>
      </c>
      <c r="G94" s="161"/>
      <c r="H94" s="72"/>
      <c r="I94" s="22"/>
      <c r="J94" s="35"/>
    </row>
    <row r="95" spans="1:10" s="4" customFormat="1" ht="33.75">
      <c r="A95" s="131">
        <v>604</v>
      </c>
      <c r="B95" s="17" t="s">
        <v>91</v>
      </c>
      <c r="C95" s="98" t="s">
        <v>147</v>
      </c>
      <c r="D95" s="17"/>
      <c r="E95" s="103" t="s">
        <v>269</v>
      </c>
      <c r="F95" s="169">
        <f t="shared" si="2"/>
        <v>172.9</v>
      </c>
      <c r="G95" s="161"/>
      <c r="H95" s="72"/>
      <c r="I95" s="22"/>
      <c r="J95" s="35"/>
    </row>
    <row r="96" spans="1:10" s="4" customFormat="1" ht="12.75">
      <c r="A96" s="131">
        <v>604</v>
      </c>
      <c r="B96" s="11" t="s">
        <v>91</v>
      </c>
      <c r="C96" s="95" t="s">
        <v>152</v>
      </c>
      <c r="D96" s="18"/>
      <c r="E96" s="105" t="s">
        <v>72</v>
      </c>
      <c r="F96" s="170">
        <f t="shared" si="2"/>
        <v>172.9</v>
      </c>
      <c r="G96" s="161"/>
      <c r="H96" s="72"/>
      <c r="I96" s="22"/>
      <c r="J96" s="35"/>
    </row>
    <row r="97" spans="1:10" s="4" customFormat="1" ht="22.5">
      <c r="A97" s="131">
        <v>604</v>
      </c>
      <c r="B97" s="11" t="s">
        <v>91</v>
      </c>
      <c r="C97" s="95" t="s">
        <v>184</v>
      </c>
      <c r="D97" s="18"/>
      <c r="E97" s="105" t="s">
        <v>116</v>
      </c>
      <c r="F97" s="170">
        <f t="shared" si="2"/>
        <v>172.9</v>
      </c>
      <c r="G97" s="161"/>
      <c r="H97" s="72"/>
      <c r="I97" s="22"/>
      <c r="J97" s="35"/>
    </row>
    <row r="98" spans="1:10" s="4" customFormat="1" ht="33.75">
      <c r="A98" s="131">
        <v>604</v>
      </c>
      <c r="B98" s="11" t="s">
        <v>91</v>
      </c>
      <c r="C98" s="95" t="s">
        <v>274</v>
      </c>
      <c r="D98" s="18"/>
      <c r="E98" s="106" t="s">
        <v>93</v>
      </c>
      <c r="F98" s="170">
        <f t="shared" si="2"/>
        <v>172.9</v>
      </c>
      <c r="G98" s="161"/>
      <c r="H98" s="72"/>
      <c r="I98" s="22"/>
      <c r="J98" s="35"/>
    </row>
    <row r="99" spans="1:10" s="4" customFormat="1" ht="22.5">
      <c r="A99" s="131">
        <v>604</v>
      </c>
      <c r="B99" s="11" t="s">
        <v>91</v>
      </c>
      <c r="C99" s="95" t="s">
        <v>275</v>
      </c>
      <c r="D99" s="18"/>
      <c r="E99" s="106" t="s">
        <v>94</v>
      </c>
      <c r="F99" s="170">
        <f t="shared" si="2"/>
        <v>172.9</v>
      </c>
      <c r="G99" s="161"/>
      <c r="H99" s="72"/>
      <c r="I99" s="22"/>
      <c r="J99" s="35"/>
    </row>
    <row r="100" spans="1:10" s="4" customFormat="1" ht="22.5">
      <c r="A100" s="131">
        <v>604</v>
      </c>
      <c r="B100" s="11" t="s">
        <v>91</v>
      </c>
      <c r="C100" s="95" t="s">
        <v>276</v>
      </c>
      <c r="D100" s="18"/>
      <c r="E100" s="106" t="s">
        <v>67</v>
      </c>
      <c r="F100" s="170">
        <f>SUM(F101:F102)</f>
        <v>172.9</v>
      </c>
      <c r="G100" s="161"/>
      <c r="H100" s="72"/>
      <c r="I100" s="22"/>
      <c r="J100" s="35"/>
    </row>
    <row r="101" spans="1:10" s="4" customFormat="1" ht="36" customHeight="1">
      <c r="A101" s="131">
        <v>604</v>
      </c>
      <c r="B101" s="11" t="s">
        <v>91</v>
      </c>
      <c r="C101" s="95" t="s">
        <v>276</v>
      </c>
      <c r="D101" s="18" t="s">
        <v>27</v>
      </c>
      <c r="E101" s="106" t="s">
        <v>28</v>
      </c>
      <c r="F101" s="170">
        <v>157.6</v>
      </c>
      <c r="G101" s="161"/>
      <c r="H101" s="72"/>
      <c r="I101" s="23"/>
      <c r="J101" s="35"/>
    </row>
    <row r="102" spans="1:10" s="4" customFormat="1" ht="22.5">
      <c r="A102" s="131">
        <v>604</v>
      </c>
      <c r="B102" s="11" t="s">
        <v>91</v>
      </c>
      <c r="C102" s="95" t="s">
        <v>276</v>
      </c>
      <c r="D102" s="18" t="s">
        <v>29</v>
      </c>
      <c r="E102" s="106" t="s">
        <v>30</v>
      </c>
      <c r="F102" s="170">
        <v>15.3</v>
      </c>
      <c r="G102" s="161"/>
      <c r="H102" s="72"/>
      <c r="I102" s="23"/>
      <c r="J102" s="35"/>
    </row>
    <row r="103" spans="1:10" s="4" customFormat="1" ht="15.75" customHeight="1">
      <c r="A103" s="131">
        <v>604</v>
      </c>
      <c r="B103" s="17" t="s">
        <v>10</v>
      </c>
      <c r="C103" s="17"/>
      <c r="D103" s="17"/>
      <c r="E103" s="103" t="s">
        <v>15</v>
      </c>
      <c r="F103" s="169">
        <f>F104+F117</f>
        <v>247</v>
      </c>
      <c r="G103" s="161" t="e">
        <f>G104+G117+#REF!</f>
        <v>#REF!</v>
      </c>
      <c r="H103" s="72" t="e">
        <f>H104+H117+#REF!</f>
        <v>#REF!</v>
      </c>
      <c r="I103" s="23"/>
      <c r="J103" s="35"/>
    </row>
    <row r="104" spans="1:10" s="4" customFormat="1" ht="22.5">
      <c r="A104" s="131">
        <v>604</v>
      </c>
      <c r="B104" s="17" t="s">
        <v>11</v>
      </c>
      <c r="C104" s="17"/>
      <c r="D104" s="17"/>
      <c r="E104" s="103" t="s">
        <v>24</v>
      </c>
      <c r="F104" s="169">
        <f aca="true" t="shared" si="3" ref="F104:H105">F105</f>
        <v>5</v>
      </c>
      <c r="G104" s="161" t="e">
        <f t="shared" si="3"/>
        <v>#REF!</v>
      </c>
      <c r="H104" s="72" t="e">
        <f t="shared" si="3"/>
        <v>#REF!</v>
      </c>
      <c r="I104" s="22"/>
      <c r="J104" s="35"/>
    </row>
    <row r="105" spans="1:10" ht="33.75">
      <c r="A105" s="131">
        <v>604</v>
      </c>
      <c r="B105" s="17" t="s">
        <v>11</v>
      </c>
      <c r="C105" s="17" t="s">
        <v>185</v>
      </c>
      <c r="D105" s="17"/>
      <c r="E105" s="103" t="s">
        <v>142</v>
      </c>
      <c r="F105" s="169">
        <f t="shared" si="3"/>
        <v>5</v>
      </c>
      <c r="G105" s="161" t="e">
        <f t="shared" si="3"/>
        <v>#REF!</v>
      </c>
      <c r="H105" s="72" t="e">
        <f t="shared" si="3"/>
        <v>#REF!</v>
      </c>
      <c r="I105" s="23"/>
      <c r="J105" s="2"/>
    </row>
    <row r="106" spans="1:10" ht="22.5">
      <c r="A106" s="131">
        <v>604</v>
      </c>
      <c r="B106" s="11" t="s">
        <v>11</v>
      </c>
      <c r="C106" s="11" t="s">
        <v>186</v>
      </c>
      <c r="D106" s="11"/>
      <c r="E106" s="105" t="s">
        <v>85</v>
      </c>
      <c r="F106" s="170">
        <f>F107+F112</f>
        <v>5</v>
      </c>
      <c r="G106" s="162" t="e">
        <f>G110</f>
        <v>#REF!</v>
      </c>
      <c r="H106" s="73" t="e">
        <f>H110</f>
        <v>#REF!</v>
      </c>
      <c r="I106" s="23"/>
      <c r="J106" s="2"/>
    </row>
    <row r="107" spans="1:10" ht="45">
      <c r="A107" s="131">
        <v>604</v>
      </c>
      <c r="B107" s="11" t="s">
        <v>11</v>
      </c>
      <c r="C107" s="11" t="s">
        <v>187</v>
      </c>
      <c r="D107" s="11"/>
      <c r="E107" s="105" t="s">
        <v>49</v>
      </c>
      <c r="F107" s="170">
        <f>F108</f>
        <v>5</v>
      </c>
      <c r="G107" s="162"/>
      <c r="H107" s="73"/>
      <c r="I107" s="23"/>
      <c r="J107" s="2"/>
    </row>
    <row r="108" spans="1:10" ht="12.75">
      <c r="A108" s="131">
        <v>604</v>
      </c>
      <c r="B108" s="11" t="s">
        <v>11</v>
      </c>
      <c r="C108" s="11" t="s">
        <v>188</v>
      </c>
      <c r="D108" s="11"/>
      <c r="E108" s="106" t="s">
        <v>62</v>
      </c>
      <c r="F108" s="170">
        <f>F109</f>
        <v>5</v>
      </c>
      <c r="G108" s="162"/>
      <c r="H108" s="73"/>
      <c r="I108" s="23"/>
      <c r="J108" s="2"/>
    </row>
    <row r="109" spans="1:10" ht="33.75">
      <c r="A109" s="131">
        <v>604</v>
      </c>
      <c r="B109" s="11" t="s">
        <v>11</v>
      </c>
      <c r="C109" s="11" t="s">
        <v>189</v>
      </c>
      <c r="D109" s="11"/>
      <c r="E109" s="105" t="s">
        <v>50</v>
      </c>
      <c r="F109" s="170">
        <f>F110</f>
        <v>5</v>
      </c>
      <c r="G109" s="162"/>
      <c r="H109" s="73"/>
      <c r="I109" s="23"/>
      <c r="J109" s="2"/>
    </row>
    <row r="110" spans="1:10" ht="12.75">
      <c r="A110" s="131">
        <v>604</v>
      </c>
      <c r="B110" s="11" t="s">
        <v>11</v>
      </c>
      <c r="C110" s="11" t="s">
        <v>190</v>
      </c>
      <c r="D110" s="11"/>
      <c r="E110" s="106" t="s">
        <v>34</v>
      </c>
      <c r="F110" s="170">
        <f>F111</f>
        <v>5</v>
      </c>
      <c r="G110" s="162" t="e">
        <f>#REF!+G112</f>
        <v>#REF!</v>
      </c>
      <c r="H110" s="73" t="e">
        <f>#REF!+H112</f>
        <v>#REF!</v>
      </c>
      <c r="I110" s="23"/>
      <c r="J110" s="2"/>
    </row>
    <row r="111" spans="1:10" ht="22.5">
      <c r="A111" s="131">
        <v>604</v>
      </c>
      <c r="B111" s="11" t="s">
        <v>11</v>
      </c>
      <c r="C111" s="11" t="s">
        <v>190</v>
      </c>
      <c r="D111" s="11" t="s">
        <v>29</v>
      </c>
      <c r="E111" s="106" t="s">
        <v>30</v>
      </c>
      <c r="F111" s="170">
        <f>10-5</f>
        <v>5</v>
      </c>
      <c r="G111" s="162" t="e">
        <f>#REF!</f>
        <v>#REF!</v>
      </c>
      <c r="H111" s="73" t="e">
        <f>#REF!</f>
        <v>#REF!</v>
      </c>
      <c r="I111" s="21">
        <v>-5</v>
      </c>
      <c r="J111" s="2"/>
    </row>
    <row r="112" spans="1:10" ht="33.75" hidden="1">
      <c r="A112" s="131">
        <v>604</v>
      </c>
      <c r="B112" s="11" t="s">
        <v>11</v>
      </c>
      <c r="C112" s="11" t="s">
        <v>191</v>
      </c>
      <c r="D112" s="11"/>
      <c r="E112" s="105" t="s">
        <v>51</v>
      </c>
      <c r="F112" s="170">
        <f>F113</f>
        <v>0</v>
      </c>
      <c r="G112" s="162" t="e">
        <f>#REF!</f>
        <v>#REF!</v>
      </c>
      <c r="H112" s="73" t="e">
        <f>#REF!</f>
        <v>#REF!</v>
      </c>
      <c r="I112" s="21"/>
      <c r="J112" s="2"/>
    </row>
    <row r="113" spans="1:10" ht="12.75" hidden="1">
      <c r="A113" s="131">
        <v>604</v>
      </c>
      <c r="B113" s="11" t="s">
        <v>11</v>
      </c>
      <c r="C113" s="11" t="s">
        <v>192</v>
      </c>
      <c r="D113" s="11"/>
      <c r="E113" s="106" t="s">
        <v>62</v>
      </c>
      <c r="F113" s="170">
        <f>F114</f>
        <v>0</v>
      </c>
      <c r="G113" s="162"/>
      <c r="H113" s="73"/>
      <c r="I113" s="21"/>
      <c r="J113" s="2"/>
    </row>
    <row r="114" spans="1:10" ht="33.75" hidden="1">
      <c r="A114" s="131">
        <v>604</v>
      </c>
      <c r="B114" s="11" t="s">
        <v>11</v>
      </c>
      <c r="C114" s="11" t="s">
        <v>193</v>
      </c>
      <c r="D114" s="11"/>
      <c r="E114" s="105" t="s">
        <v>52</v>
      </c>
      <c r="F114" s="170">
        <f>F115</f>
        <v>0</v>
      </c>
      <c r="G114" s="162"/>
      <c r="H114" s="73"/>
      <c r="I114" s="21"/>
      <c r="J114" s="2"/>
    </row>
    <row r="115" spans="1:10" ht="12.75" hidden="1">
      <c r="A115" s="131">
        <v>604</v>
      </c>
      <c r="B115" s="11" t="s">
        <v>11</v>
      </c>
      <c r="C115" s="11" t="s">
        <v>194</v>
      </c>
      <c r="D115" s="11"/>
      <c r="E115" s="106" t="s">
        <v>34</v>
      </c>
      <c r="F115" s="170">
        <f>F116</f>
        <v>0</v>
      </c>
      <c r="G115" s="162"/>
      <c r="H115" s="73"/>
      <c r="I115" s="21"/>
      <c r="J115" s="2"/>
    </row>
    <row r="116" spans="1:10" ht="22.5" hidden="1">
      <c r="A116" s="131">
        <v>604</v>
      </c>
      <c r="B116" s="11" t="s">
        <v>11</v>
      </c>
      <c r="C116" s="11" t="s">
        <v>194</v>
      </c>
      <c r="D116" s="11" t="s">
        <v>29</v>
      </c>
      <c r="E116" s="106" t="s">
        <v>30</v>
      </c>
      <c r="F116" s="170"/>
      <c r="G116" s="162" t="e">
        <f>#REF!</f>
        <v>#REF!</v>
      </c>
      <c r="H116" s="73" t="e">
        <f>#REF!</f>
        <v>#REF!</v>
      </c>
      <c r="I116" s="21"/>
      <c r="J116" s="2"/>
    </row>
    <row r="117" spans="1:10" ht="12.75">
      <c r="A117" s="131">
        <v>604</v>
      </c>
      <c r="B117" s="17" t="s">
        <v>35</v>
      </c>
      <c r="C117" s="17"/>
      <c r="D117" s="17"/>
      <c r="E117" s="103" t="s">
        <v>36</v>
      </c>
      <c r="F117" s="175">
        <f aca="true" t="shared" si="4" ref="F117:H118">F118</f>
        <v>242</v>
      </c>
      <c r="G117" s="167" t="e">
        <f t="shared" si="4"/>
        <v>#REF!</v>
      </c>
      <c r="H117" s="75" t="e">
        <f t="shared" si="4"/>
        <v>#REF!</v>
      </c>
      <c r="I117" s="21"/>
      <c r="J117" s="2"/>
    </row>
    <row r="118" spans="1:10" ht="33.75">
      <c r="A118" s="131">
        <v>604</v>
      </c>
      <c r="B118" s="17" t="s">
        <v>35</v>
      </c>
      <c r="C118" s="17" t="s">
        <v>185</v>
      </c>
      <c r="D118" s="17"/>
      <c r="E118" s="103" t="s">
        <v>142</v>
      </c>
      <c r="F118" s="175">
        <f t="shared" si="4"/>
        <v>242</v>
      </c>
      <c r="G118" s="167" t="e">
        <f t="shared" si="4"/>
        <v>#REF!</v>
      </c>
      <c r="H118" s="75" t="e">
        <f t="shared" si="4"/>
        <v>#REF!</v>
      </c>
      <c r="I118" s="21"/>
      <c r="J118" s="2"/>
    </row>
    <row r="119" spans="1:10" ht="12.75">
      <c r="A119" s="131">
        <v>604</v>
      </c>
      <c r="B119" s="11" t="s">
        <v>35</v>
      </c>
      <c r="C119" s="11" t="s">
        <v>195</v>
      </c>
      <c r="D119" s="11"/>
      <c r="E119" s="105" t="s">
        <v>86</v>
      </c>
      <c r="F119" s="174">
        <f>F120</f>
        <v>242</v>
      </c>
      <c r="G119" s="166" t="e">
        <f>G123</f>
        <v>#REF!</v>
      </c>
      <c r="H119" s="74" t="e">
        <f>H123</f>
        <v>#REF!</v>
      </c>
      <c r="I119" s="21"/>
      <c r="J119" s="2"/>
    </row>
    <row r="120" spans="1:10" ht="12.75">
      <c r="A120" s="131">
        <v>604</v>
      </c>
      <c r="B120" s="11" t="s">
        <v>35</v>
      </c>
      <c r="C120" s="11" t="s">
        <v>196</v>
      </c>
      <c r="D120" s="11"/>
      <c r="E120" s="105" t="s">
        <v>270</v>
      </c>
      <c r="F120" s="174">
        <f>F121</f>
        <v>242</v>
      </c>
      <c r="G120" s="166"/>
      <c r="H120" s="74"/>
      <c r="I120" s="21"/>
      <c r="J120" s="2"/>
    </row>
    <row r="121" spans="1:10" ht="12.75">
      <c r="A121" s="131">
        <v>604</v>
      </c>
      <c r="B121" s="11" t="s">
        <v>35</v>
      </c>
      <c r="C121" s="11" t="s">
        <v>197</v>
      </c>
      <c r="D121" s="11"/>
      <c r="E121" s="106" t="s">
        <v>62</v>
      </c>
      <c r="F121" s="174">
        <f>F122+F125</f>
        <v>242</v>
      </c>
      <c r="G121" s="166"/>
      <c r="H121" s="74"/>
      <c r="I121" s="21"/>
      <c r="J121" s="2"/>
    </row>
    <row r="122" spans="1:10" ht="12.75">
      <c r="A122" s="131">
        <v>604</v>
      </c>
      <c r="B122" s="11" t="s">
        <v>35</v>
      </c>
      <c r="C122" s="11" t="s">
        <v>198</v>
      </c>
      <c r="D122" s="11"/>
      <c r="E122" s="105" t="s">
        <v>87</v>
      </c>
      <c r="F122" s="174">
        <f>F123</f>
        <v>10</v>
      </c>
      <c r="G122" s="166"/>
      <c r="H122" s="74"/>
      <c r="I122" s="21"/>
      <c r="J122" s="2"/>
    </row>
    <row r="123" spans="1:10" ht="12.75">
      <c r="A123" s="131">
        <v>604</v>
      </c>
      <c r="B123" s="11" t="s">
        <v>35</v>
      </c>
      <c r="C123" s="11" t="s">
        <v>199</v>
      </c>
      <c r="D123" s="11"/>
      <c r="E123" s="106" t="s">
        <v>34</v>
      </c>
      <c r="F123" s="174">
        <f>F124</f>
        <v>10</v>
      </c>
      <c r="G123" s="166" t="e">
        <f>#REF!</f>
        <v>#REF!</v>
      </c>
      <c r="H123" s="74" t="e">
        <f>#REF!</f>
        <v>#REF!</v>
      </c>
      <c r="I123" s="21"/>
      <c r="J123" s="2"/>
    </row>
    <row r="124" spans="1:10" ht="22.5">
      <c r="A124" s="131">
        <v>604</v>
      </c>
      <c r="B124" s="11" t="s">
        <v>35</v>
      </c>
      <c r="C124" s="11" t="s">
        <v>199</v>
      </c>
      <c r="D124" s="11" t="s">
        <v>29</v>
      </c>
      <c r="E124" s="106" t="s">
        <v>30</v>
      </c>
      <c r="F124" s="174">
        <f>15-5</f>
        <v>10</v>
      </c>
      <c r="G124" s="166"/>
      <c r="H124" s="74"/>
      <c r="I124" s="21">
        <v>-5</v>
      </c>
      <c r="J124" s="2"/>
    </row>
    <row r="125" spans="1:10" ht="23.25" customHeight="1">
      <c r="A125" s="131">
        <v>604</v>
      </c>
      <c r="B125" s="11" t="s">
        <v>35</v>
      </c>
      <c r="C125" s="11" t="s">
        <v>200</v>
      </c>
      <c r="D125" s="11"/>
      <c r="E125" s="105" t="s">
        <v>252</v>
      </c>
      <c r="F125" s="174">
        <f>F126</f>
        <v>232</v>
      </c>
      <c r="G125" s="166"/>
      <c r="H125" s="74"/>
      <c r="I125" s="21"/>
      <c r="J125" s="2"/>
    </row>
    <row r="126" spans="1:10" ht="12.75">
      <c r="A126" s="131">
        <v>604</v>
      </c>
      <c r="B126" s="11" t="s">
        <v>35</v>
      </c>
      <c r="C126" s="11" t="s">
        <v>201</v>
      </c>
      <c r="D126" s="11"/>
      <c r="E126" s="106" t="s">
        <v>34</v>
      </c>
      <c r="F126" s="174">
        <f>F127</f>
        <v>232</v>
      </c>
      <c r="G126" s="166"/>
      <c r="H126" s="74"/>
      <c r="I126" s="21"/>
      <c r="J126" s="2"/>
    </row>
    <row r="127" spans="1:10" ht="22.5">
      <c r="A127" s="131">
        <v>604</v>
      </c>
      <c r="B127" s="11" t="s">
        <v>35</v>
      </c>
      <c r="C127" s="11" t="s">
        <v>201</v>
      </c>
      <c r="D127" s="11" t="s">
        <v>29</v>
      </c>
      <c r="E127" s="106" t="s">
        <v>30</v>
      </c>
      <c r="F127" s="174">
        <v>232</v>
      </c>
      <c r="G127" s="166"/>
      <c r="H127" s="74"/>
      <c r="I127" s="21"/>
      <c r="J127" s="2"/>
    </row>
    <row r="128" spans="1:10" s="4" customFormat="1" ht="13.5" customHeight="1">
      <c r="A128" s="131">
        <v>604</v>
      </c>
      <c r="B128" s="17" t="s">
        <v>12</v>
      </c>
      <c r="C128" s="17"/>
      <c r="D128" s="17"/>
      <c r="E128" s="103" t="s">
        <v>16</v>
      </c>
      <c r="F128" s="169">
        <f aca="true" t="shared" si="5" ref="F128:F134">F129</f>
        <v>1573</v>
      </c>
      <c r="G128" s="161" t="e">
        <f>#REF!+G129</f>
        <v>#REF!</v>
      </c>
      <c r="H128" s="72" t="e">
        <f>#REF!+H129</f>
        <v>#REF!</v>
      </c>
      <c r="I128" s="12"/>
      <c r="J128" s="35"/>
    </row>
    <row r="129" spans="1:10" ht="12.75">
      <c r="A129" s="131">
        <v>604</v>
      </c>
      <c r="B129" s="17" t="s">
        <v>25</v>
      </c>
      <c r="C129" s="17"/>
      <c r="D129" s="17"/>
      <c r="E129" s="103" t="s">
        <v>26</v>
      </c>
      <c r="F129" s="175">
        <f t="shared" si="5"/>
        <v>1573</v>
      </c>
      <c r="G129" s="167" t="e">
        <f>#REF!+#REF!</f>
        <v>#REF!</v>
      </c>
      <c r="H129" s="75" t="e">
        <f>#REF!+#REF!</f>
        <v>#REF!</v>
      </c>
      <c r="I129" s="21"/>
      <c r="J129" s="2"/>
    </row>
    <row r="130" spans="1:10" ht="12.75">
      <c r="A130" s="131">
        <v>604</v>
      </c>
      <c r="B130" s="11" t="s">
        <v>25</v>
      </c>
      <c r="C130" s="11" t="s">
        <v>61</v>
      </c>
      <c r="D130" s="11"/>
      <c r="E130" s="106" t="s">
        <v>33</v>
      </c>
      <c r="F130" s="174">
        <f t="shared" si="5"/>
        <v>1573</v>
      </c>
      <c r="G130" s="166" t="e">
        <f>#REF!+#REF!+G134</f>
        <v>#REF!</v>
      </c>
      <c r="H130" s="74" t="e">
        <f>#REF!+#REF!+H134</f>
        <v>#REF!</v>
      </c>
      <c r="I130" s="21"/>
      <c r="J130" s="2"/>
    </row>
    <row r="131" spans="1:10" ht="22.5" customHeight="1">
      <c r="A131" s="131">
        <v>604</v>
      </c>
      <c r="B131" s="11" t="s">
        <v>25</v>
      </c>
      <c r="C131" s="11" t="s">
        <v>266</v>
      </c>
      <c r="D131" s="11"/>
      <c r="E131" s="105" t="s">
        <v>88</v>
      </c>
      <c r="F131" s="174">
        <f t="shared" si="5"/>
        <v>1573</v>
      </c>
      <c r="G131" s="166"/>
      <c r="H131" s="74"/>
      <c r="I131" s="21"/>
      <c r="J131" s="2"/>
    </row>
    <row r="132" spans="1:10" ht="15.75" customHeight="1">
      <c r="A132" s="131">
        <v>604</v>
      </c>
      <c r="B132" s="11" t="s">
        <v>25</v>
      </c>
      <c r="C132" s="11" t="s">
        <v>266</v>
      </c>
      <c r="D132" s="11"/>
      <c r="E132" s="105" t="s">
        <v>64</v>
      </c>
      <c r="F132" s="174">
        <f t="shared" si="5"/>
        <v>1573</v>
      </c>
      <c r="G132" s="166"/>
      <c r="H132" s="74"/>
      <c r="I132" s="21"/>
      <c r="J132" s="2"/>
    </row>
    <row r="133" spans="1:10" ht="14.25" customHeight="1">
      <c r="A133" s="131">
        <v>604</v>
      </c>
      <c r="B133" s="11" t="s">
        <v>25</v>
      </c>
      <c r="C133" s="11" t="s">
        <v>267</v>
      </c>
      <c r="D133" s="11"/>
      <c r="E133" s="106" t="s">
        <v>62</v>
      </c>
      <c r="F133" s="174">
        <f t="shared" si="5"/>
        <v>1573</v>
      </c>
      <c r="G133" s="166"/>
      <c r="H133" s="74"/>
      <c r="I133" s="21"/>
      <c r="J133" s="2"/>
    </row>
    <row r="134" spans="1:10" ht="23.25" customHeight="1">
      <c r="A134" s="131">
        <v>604</v>
      </c>
      <c r="B134" s="11" t="s">
        <v>25</v>
      </c>
      <c r="C134" s="11" t="s">
        <v>268</v>
      </c>
      <c r="D134" s="11"/>
      <c r="E134" s="106" t="s">
        <v>67</v>
      </c>
      <c r="F134" s="174">
        <f t="shared" si="5"/>
        <v>1573</v>
      </c>
      <c r="G134" s="166" t="e">
        <f>#REF!</f>
        <v>#REF!</v>
      </c>
      <c r="H134" s="74" t="e">
        <f>#REF!</f>
        <v>#REF!</v>
      </c>
      <c r="I134" s="21"/>
      <c r="J134" s="2"/>
    </row>
    <row r="135" spans="1:10" ht="20.25" customHeight="1">
      <c r="A135" s="131">
        <v>604</v>
      </c>
      <c r="B135" s="11" t="s">
        <v>25</v>
      </c>
      <c r="C135" s="11" t="s">
        <v>268</v>
      </c>
      <c r="D135" s="11" t="s">
        <v>2</v>
      </c>
      <c r="E135" s="106" t="s">
        <v>3</v>
      </c>
      <c r="F135" s="174">
        <v>1573</v>
      </c>
      <c r="G135" s="166" t="e">
        <f>#REF!</f>
        <v>#REF!</v>
      </c>
      <c r="H135" s="74" t="e">
        <f>#REF!</f>
        <v>#REF!</v>
      </c>
      <c r="I135" s="21"/>
      <c r="J135" s="2"/>
    </row>
    <row r="136" spans="1:10" ht="12.75">
      <c r="A136" s="131">
        <v>604</v>
      </c>
      <c r="B136" s="17" t="s">
        <v>37</v>
      </c>
      <c r="C136" s="17"/>
      <c r="D136" s="17"/>
      <c r="E136" s="103" t="s">
        <v>39</v>
      </c>
      <c r="F136" s="175">
        <f>F137+F159+F181</f>
        <v>34716.632999999994</v>
      </c>
      <c r="G136" s="167" t="e">
        <f>G137+G159+G181</f>
        <v>#REF!</v>
      </c>
      <c r="H136" s="75" t="e">
        <f>H137+H159+H181</f>
        <v>#REF!</v>
      </c>
      <c r="I136" s="21"/>
      <c r="J136" s="2"/>
    </row>
    <row r="137" spans="1:10" ht="12.75" hidden="1">
      <c r="A137" s="131">
        <v>604</v>
      </c>
      <c r="B137" s="17" t="s">
        <v>38</v>
      </c>
      <c r="C137" s="17"/>
      <c r="D137" s="17"/>
      <c r="E137" s="103" t="s">
        <v>40</v>
      </c>
      <c r="F137" s="175">
        <f>F138+F149</f>
        <v>34057.532999999996</v>
      </c>
      <c r="G137" s="167" t="e">
        <f>G138+#REF!</f>
        <v>#REF!</v>
      </c>
      <c r="H137" s="75" t="e">
        <f>H138+#REF!</f>
        <v>#REF!</v>
      </c>
      <c r="I137" s="21"/>
      <c r="J137" s="2"/>
    </row>
    <row r="138" spans="1:10" ht="33.75" hidden="1">
      <c r="A138" s="131">
        <v>604</v>
      </c>
      <c r="B138" s="17" t="s">
        <v>38</v>
      </c>
      <c r="C138" s="17" t="s">
        <v>202</v>
      </c>
      <c r="D138" s="17"/>
      <c r="E138" s="103" t="s">
        <v>143</v>
      </c>
      <c r="F138" s="175">
        <f>F139</f>
        <v>0</v>
      </c>
      <c r="G138" s="167" t="e">
        <f>G139</f>
        <v>#REF!</v>
      </c>
      <c r="H138" s="75" t="e">
        <f>H139</f>
        <v>#REF!</v>
      </c>
      <c r="I138" s="21"/>
      <c r="J138" s="2"/>
    </row>
    <row r="139" spans="1:10" ht="12.75" customHeight="1" hidden="1">
      <c r="A139" s="131">
        <v>604</v>
      </c>
      <c r="B139" s="11" t="s">
        <v>38</v>
      </c>
      <c r="C139" s="11" t="s">
        <v>203</v>
      </c>
      <c r="D139" s="11"/>
      <c r="E139" s="105" t="s">
        <v>129</v>
      </c>
      <c r="F139" s="174">
        <f>F140</f>
        <v>0</v>
      </c>
      <c r="G139" s="166" t="e">
        <f>#REF!</f>
        <v>#REF!</v>
      </c>
      <c r="H139" s="74" t="e">
        <f>#REF!</f>
        <v>#REF!</v>
      </c>
      <c r="I139" s="21"/>
      <c r="J139" s="2"/>
    </row>
    <row r="140" spans="1:10" ht="33.75" hidden="1">
      <c r="A140" s="131">
        <v>604</v>
      </c>
      <c r="B140" s="11" t="s">
        <v>38</v>
      </c>
      <c r="C140" s="11" t="s">
        <v>204</v>
      </c>
      <c r="D140" s="11"/>
      <c r="E140" s="105" t="s">
        <v>130</v>
      </c>
      <c r="F140" s="174">
        <f>F141</f>
        <v>0</v>
      </c>
      <c r="G140" s="166"/>
      <c r="H140" s="74"/>
      <c r="I140" s="21"/>
      <c r="J140" s="2"/>
    </row>
    <row r="141" spans="1:10" ht="12.75" hidden="1">
      <c r="A141" s="131">
        <v>604</v>
      </c>
      <c r="B141" s="11" t="s">
        <v>38</v>
      </c>
      <c r="C141" s="11" t="s">
        <v>205</v>
      </c>
      <c r="D141" s="11"/>
      <c r="E141" s="106" t="s">
        <v>62</v>
      </c>
      <c r="F141" s="174">
        <f>F142+F145</f>
        <v>0</v>
      </c>
      <c r="G141" s="166"/>
      <c r="H141" s="74"/>
      <c r="I141" s="21"/>
      <c r="J141" s="2"/>
    </row>
    <row r="142" spans="1:10" ht="37.5" customHeight="1" hidden="1">
      <c r="A142" s="131">
        <v>604</v>
      </c>
      <c r="B142" s="11" t="s">
        <v>38</v>
      </c>
      <c r="C142" s="11" t="s">
        <v>206</v>
      </c>
      <c r="D142" s="11"/>
      <c r="E142" s="105" t="s">
        <v>131</v>
      </c>
      <c r="F142" s="174">
        <f>F143</f>
        <v>0</v>
      </c>
      <c r="G142" s="166"/>
      <c r="H142" s="74"/>
      <c r="I142" s="21"/>
      <c r="J142" s="2"/>
    </row>
    <row r="143" spans="1:10" ht="12.75" hidden="1">
      <c r="A143" s="131">
        <v>604</v>
      </c>
      <c r="B143" s="11" t="s">
        <v>38</v>
      </c>
      <c r="C143" s="11" t="s">
        <v>207</v>
      </c>
      <c r="D143" s="11"/>
      <c r="E143" s="106" t="s">
        <v>34</v>
      </c>
      <c r="F143" s="174">
        <f>F144</f>
        <v>0</v>
      </c>
      <c r="G143" s="166"/>
      <c r="H143" s="74"/>
      <c r="I143" s="21"/>
      <c r="J143" s="2"/>
    </row>
    <row r="144" spans="1:10" ht="24" customHeight="1" hidden="1">
      <c r="A144" s="131">
        <v>604</v>
      </c>
      <c r="B144" s="11" t="s">
        <v>38</v>
      </c>
      <c r="C144" s="11" t="s">
        <v>207</v>
      </c>
      <c r="D144" s="11" t="s">
        <v>29</v>
      </c>
      <c r="E144" s="106" t="s">
        <v>30</v>
      </c>
      <c r="F144" s="174"/>
      <c r="G144" s="166" t="e">
        <f>#REF!</f>
        <v>#REF!</v>
      </c>
      <c r="H144" s="74" t="e">
        <f>#REF!</f>
        <v>#REF!</v>
      </c>
      <c r="I144" s="21"/>
      <c r="J144" s="2"/>
    </row>
    <row r="145" spans="1:10" ht="33.75" hidden="1">
      <c r="A145" s="131">
        <v>604</v>
      </c>
      <c r="B145" s="11" t="s">
        <v>38</v>
      </c>
      <c r="C145" s="11" t="s">
        <v>208</v>
      </c>
      <c r="D145" s="11"/>
      <c r="E145" s="109" t="s">
        <v>59</v>
      </c>
      <c r="F145" s="174">
        <f>F146</f>
        <v>0</v>
      </c>
      <c r="G145" s="166" t="e">
        <f>G148</f>
        <v>#REF!</v>
      </c>
      <c r="H145" s="74" t="e">
        <f>H148</f>
        <v>#REF!</v>
      </c>
      <c r="I145" s="21"/>
      <c r="J145" s="2"/>
    </row>
    <row r="146" spans="1:10" ht="12.75" hidden="1">
      <c r="A146" s="131">
        <v>604</v>
      </c>
      <c r="B146" s="11" t="s">
        <v>38</v>
      </c>
      <c r="C146" s="11" t="s">
        <v>209</v>
      </c>
      <c r="D146" s="11"/>
      <c r="E146" s="106" t="s">
        <v>65</v>
      </c>
      <c r="F146" s="174">
        <f>SUM(F147:F148)</f>
        <v>0</v>
      </c>
      <c r="G146" s="166"/>
      <c r="H146" s="74"/>
      <c r="I146" s="21"/>
      <c r="J146" s="2"/>
    </row>
    <row r="147" spans="1:10" ht="22.5" hidden="1">
      <c r="A147" s="131">
        <v>604</v>
      </c>
      <c r="B147" s="11" t="s">
        <v>38</v>
      </c>
      <c r="C147" s="11" t="s">
        <v>209</v>
      </c>
      <c r="D147" s="11" t="s">
        <v>29</v>
      </c>
      <c r="E147" s="106" t="s">
        <v>30</v>
      </c>
      <c r="F147" s="174"/>
      <c r="G147" s="166"/>
      <c r="H147" s="74"/>
      <c r="I147" s="21"/>
      <c r="J147" s="2"/>
    </row>
    <row r="148" spans="1:10" ht="12.75" hidden="1">
      <c r="A148" s="131">
        <v>604</v>
      </c>
      <c r="B148" s="11" t="s">
        <v>38</v>
      </c>
      <c r="C148" s="11" t="s">
        <v>209</v>
      </c>
      <c r="D148" s="11" t="s">
        <v>31</v>
      </c>
      <c r="E148" s="106" t="s">
        <v>32</v>
      </c>
      <c r="F148" s="174"/>
      <c r="G148" s="166" t="e">
        <f>#REF!</f>
        <v>#REF!</v>
      </c>
      <c r="H148" s="74" t="e">
        <f>#REF!</f>
        <v>#REF!</v>
      </c>
      <c r="I148" s="21"/>
      <c r="J148" s="2"/>
    </row>
    <row r="149" spans="1:10" ht="56.25">
      <c r="A149" s="131">
        <v>604</v>
      </c>
      <c r="B149" s="17" t="s">
        <v>38</v>
      </c>
      <c r="C149" s="17" t="s">
        <v>253</v>
      </c>
      <c r="D149" s="11"/>
      <c r="E149" s="103" t="s">
        <v>254</v>
      </c>
      <c r="F149" s="175">
        <f>F150</f>
        <v>34057.532999999996</v>
      </c>
      <c r="G149" s="166"/>
      <c r="H149" s="74"/>
      <c r="I149" s="21"/>
      <c r="J149" s="2"/>
    </row>
    <row r="150" spans="1:10" ht="12.75">
      <c r="A150" s="131">
        <v>604</v>
      </c>
      <c r="B150" s="17" t="s">
        <v>38</v>
      </c>
      <c r="C150" s="17" t="s">
        <v>256</v>
      </c>
      <c r="D150" s="17"/>
      <c r="E150" s="105" t="s">
        <v>257</v>
      </c>
      <c r="F150" s="175">
        <f>F151</f>
        <v>34057.532999999996</v>
      </c>
      <c r="G150" s="166" t="e">
        <f>G156</f>
        <v>#REF!</v>
      </c>
      <c r="H150" s="74" t="e">
        <f>H156</f>
        <v>#REF!</v>
      </c>
      <c r="I150" s="21"/>
      <c r="J150" s="2"/>
    </row>
    <row r="151" spans="1:10" ht="33.75">
      <c r="A151" s="131">
        <v>604</v>
      </c>
      <c r="B151" s="11" t="s">
        <v>38</v>
      </c>
      <c r="C151" s="11" t="s">
        <v>258</v>
      </c>
      <c r="D151" s="11"/>
      <c r="E151" s="106" t="s">
        <v>259</v>
      </c>
      <c r="F151" s="174">
        <f>F156+F152+F154</f>
        <v>34057.532999999996</v>
      </c>
      <c r="G151" s="166"/>
      <c r="H151" s="74"/>
      <c r="I151" s="21"/>
      <c r="J151" s="2"/>
    </row>
    <row r="152" spans="1:10" ht="45">
      <c r="A152" s="131">
        <v>604</v>
      </c>
      <c r="B152" s="11" t="s">
        <v>38</v>
      </c>
      <c r="C152" s="11" t="s">
        <v>297</v>
      </c>
      <c r="D152" s="11"/>
      <c r="E152" s="106" t="s">
        <v>282</v>
      </c>
      <c r="F152" s="174">
        <f>F153</f>
        <v>18321.57031</v>
      </c>
      <c r="G152" s="166"/>
      <c r="H152" s="74"/>
      <c r="I152" s="21"/>
      <c r="J152" s="2"/>
    </row>
    <row r="153" spans="1:10" ht="22.5">
      <c r="A153" s="131">
        <v>604</v>
      </c>
      <c r="B153" s="11" t="s">
        <v>38</v>
      </c>
      <c r="C153" s="11" t="s">
        <v>297</v>
      </c>
      <c r="D153" s="11" t="s">
        <v>260</v>
      </c>
      <c r="E153" s="106" t="s">
        <v>261</v>
      </c>
      <c r="F153" s="174">
        <v>18321.57031</v>
      </c>
      <c r="G153" s="166"/>
      <c r="H153" s="74"/>
      <c r="I153" s="21">
        <v>18321.57031</v>
      </c>
      <c r="J153" s="2"/>
    </row>
    <row r="154" spans="1:10" ht="45">
      <c r="A154" s="131">
        <v>604</v>
      </c>
      <c r="B154" s="11" t="s">
        <v>38</v>
      </c>
      <c r="C154" s="11" t="s">
        <v>298</v>
      </c>
      <c r="D154" s="11"/>
      <c r="E154" s="106" t="s">
        <v>282</v>
      </c>
      <c r="F154" s="174">
        <f>F155</f>
        <v>13597.86269</v>
      </c>
      <c r="G154" s="166"/>
      <c r="H154" s="74"/>
      <c r="I154" s="21"/>
      <c r="J154" s="2"/>
    </row>
    <row r="155" spans="1:10" ht="22.5">
      <c r="A155" s="131">
        <v>604</v>
      </c>
      <c r="B155" s="11" t="s">
        <v>38</v>
      </c>
      <c r="C155" s="11" t="s">
        <v>298</v>
      </c>
      <c r="D155" s="11" t="s">
        <v>260</v>
      </c>
      <c r="E155" s="106" t="s">
        <v>261</v>
      </c>
      <c r="F155" s="174">
        <v>13597.86269</v>
      </c>
      <c r="G155" s="166"/>
      <c r="H155" s="74"/>
      <c r="I155" s="21">
        <v>13597.86269</v>
      </c>
      <c r="J155" s="2"/>
    </row>
    <row r="156" spans="1:10" ht="46.5" customHeight="1">
      <c r="A156" s="131">
        <v>604</v>
      </c>
      <c r="B156" s="11" t="s">
        <v>38</v>
      </c>
      <c r="C156" s="11" t="s">
        <v>280</v>
      </c>
      <c r="D156" s="11"/>
      <c r="E156" s="105" t="s">
        <v>104</v>
      </c>
      <c r="F156" s="174">
        <f>F157</f>
        <v>2138.1</v>
      </c>
      <c r="G156" s="166" t="e">
        <f>#REF!</f>
        <v>#REF!</v>
      </c>
      <c r="H156" s="74" t="e">
        <f>#REF!</f>
        <v>#REF!</v>
      </c>
      <c r="I156" s="21"/>
      <c r="J156" s="2"/>
    </row>
    <row r="157" spans="1:10" ht="45">
      <c r="A157" s="131">
        <v>604</v>
      </c>
      <c r="B157" s="11" t="s">
        <v>38</v>
      </c>
      <c r="C157" s="11" t="s">
        <v>281</v>
      </c>
      <c r="D157" s="11"/>
      <c r="E157" s="106" t="s">
        <v>282</v>
      </c>
      <c r="F157" s="174">
        <f>F158</f>
        <v>2138.1</v>
      </c>
      <c r="G157" s="166"/>
      <c r="H157" s="74"/>
      <c r="I157" s="21"/>
      <c r="J157" s="2"/>
    </row>
    <row r="158" spans="1:10" ht="22.5">
      <c r="A158" s="131">
        <v>604</v>
      </c>
      <c r="B158" s="11" t="s">
        <v>38</v>
      </c>
      <c r="C158" s="11" t="s">
        <v>281</v>
      </c>
      <c r="D158" s="11" t="s">
        <v>260</v>
      </c>
      <c r="E158" s="106" t="s">
        <v>261</v>
      </c>
      <c r="F158" s="174">
        <v>2138.1</v>
      </c>
      <c r="G158" s="166" t="e">
        <f>#REF!</f>
        <v>#REF!</v>
      </c>
      <c r="H158" s="74" t="e">
        <f>#REF!</f>
        <v>#REF!</v>
      </c>
      <c r="I158" s="21"/>
      <c r="J158" s="2"/>
    </row>
    <row r="159" spans="1:10" ht="11.25" customHeight="1">
      <c r="A159" s="131">
        <v>604</v>
      </c>
      <c r="B159" s="17" t="s">
        <v>41</v>
      </c>
      <c r="C159" s="17"/>
      <c r="D159" s="11"/>
      <c r="E159" s="103" t="s">
        <v>42</v>
      </c>
      <c r="F159" s="175">
        <f>F160</f>
        <v>305</v>
      </c>
      <c r="G159" s="167" t="e">
        <f>G160+#REF!+G167+#REF!+G176</f>
        <v>#REF!</v>
      </c>
      <c r="H159" s="75" t="e">
        <f>H160+#REF!+H167+#REF!+H176</f>
        <v>#REF!</v>
      </c>
      <c r="I159" s="38"/>
      <c r="J159" s="2"/>
    </row>
    <row r="160" spans="1:10" ht="33.75">
      <c r="A160" s="131">
        <v>604</v>
      </c>
      <c r="B160" s="17" t="s">
        <v>41</v>
      </c>
      <c r="C160" s="17" t="s">
        <v>202</v>
      </c>
      <c r="D160" s="17"/>
      <c r="E160" s="103" t="s">
        <v>143</v>
      </c>
      <c r="F160" s="175">
        <f aca="true" t="shared" si="6" ref="F160:F165">F161</f>
        <v>305</v>
      </c>
      <c r="G160" s="167" t="e">
        <f>#REF!+G161</f>
        <v>#REF!</v>
      </c>
      <c r="H160" s="75" t="e">
        <f>#REF!+H161</f>
        <v>#REF!</v>
      </c>
      <c r="I160" s="37"/>
      <c r="J160" s="2"/>
    </row>
    <row r="161" spans="1:10" ht="22.5">
      <c r="A161" s="131">
        <v>604</v>
      </c>
      <c r="B161" s="11" t="s">
        <v>41</v>
      </c>
      <c r="C161" s="11" t="s">
        <v>210</v>
      </c>
      <c r="D161" s="11"/>
      <c r="E161" s="105" t="s">
        <v>97</v>
      </c>
      <c r="F161" s="174">
        <f>F162+F167+F176</f>
        <v>305</v>
      </c>
      <c r="G161" s="167" t="e">
        <f>G165</f>
        <v>#REF!</v>
      </c>
      <c r="H161" s="75" t="e">
        <f>H165</f>
        <v>#REF!</v>
      </c>
      <c r="I161" s="21"/>
      <c r="J161" s="2"/>
    </row>
    <row r="162" spans="1:10" ht="22.5" hidden="1">
      <c r="A162" s="131">
        <v>604</v>
      </c>
      <c r="B162" s="11" t="s">
        <v>41</v>
      </c>
      <c r="C162" s="11" t="s">
        <v>211</v>
      </c>
      <c r="D162" s="11"/>
      <c r="E162" s="105" t="s">
        <v>47</v>
      </c>
      <c r="F162" s="174">
        <f t="shared" si="6"/>
        <v>0</v>
      </c>
      <c r="G162" s="167"/>
      <c r="H162" s="75"/>
      <c r="I162" s="21"/>
      <c r="J162" s="2"/>
    </row>
    <row r="163" spans="1:10" ht="12.75" hidden="1">
      <c r="A163" s="131">
        <v>604</v>
      </c>
      <c r="B163" s="11" t="s">
        <v>41</v>
      </c>
      <c r="C163" s="11" t="s">
        <v>212</v>
      </c>
      <c r="D163" s="11"/>
      <c r="E163" s="106" t="s">
        <v>62</v>
      </c>
      <c r="F163" s="174">
        <f t="shared" si="6"/>
        <v>0</v>
      </c>
      <c r="G163" s="167"/>
      <c r="H163" s="75"/>
      <c r="I163" s="21"/>
      <c r="J163" s="2"/>
    </row>
    <row r="164" spans="1:10" ht="12.75" hidden="1">
      <c r="A164" s="131">
        <v>604</v>
      </c>
      <c r="B164" s="11" t="s">
        <v>41</v>
      </c>
      <c r="C164" s="11" t="s">
        <v>213</v>
      </c>
      <c r="D164" s="11"/>
      <c r="E164" s="105" t="s">
        <v>96</v>
      </c>
      <c r="F164" s="174">
        <f t="shared" si="6"/>
        <v>0</v>
      </c>
      <c r="G164" s="167"/>
      <c r="H164" s="75"/>
      <c r="I164" s="21"/>
      <c r="J164" s="2"/>
    </row>
    <row r="165" spans="1:10" ht="12.75" hidden="1">
      <c r="A165" s="131">
        <v>604</v>
      </c>
      <c r="B165" s="11" t="s">
        <v>41</v>
      </c>
      <c r="C165" s="11" t="s">
        <v>214</v>
      </c>
      <c r="D165" s="11"/>
      <c r="E165" s="106" t="s">
        <v>34</v>
      </c>
      <c r="F165" s="174">
        <f t="shared" si="6"/>
        <v>0</v>
      </c>
      <c r="G165" s="167" t="e">
        <f>#REF!</f>
        <v>#REF!</v>
      </c>
      <c r="H165" s="75" t="e">
        <f>#REF!</f>
        <v>#REF!</v>
      </c>
      <c r="I165" s="21"/>
      <c r="J165" s="2"/>
    </row>
    <row r="166" spans="1:10" ht="22.5" hidden="1">
      <c r="A166" s="131">
        <v>604</v>
      </c>
      <c r="B166" s="11" t="s">
        <v>41</v>
      </c>
      <c r="C166" s="11" t="s">
        <v>214</v>
      </c>
      <c r="D166" s="11" t="s">
        <v>29</v>
      </c>
      <c r="E166" s="106" t="s">
        <v>30</v>
      </c>
      <c r="F166" s="174"/>
      <c r="G166" s="166"/>
      <c r="H166" s="74"/>
      <c r="I166" s="21"/>
      <c r="J166" s="2"/>
    </row>
    <row r="167" spans="1:10" ht="12.75">
      <c r="A167" s="131">
        <v>604</v>
      </c>
      <c r="B167" s="11" t="s">
        <v>41</v>
      </c>
      <c r="C167" s="11" t="s">
        <v>215</v>
      </c>
      <c r="D167" s="11"/>
      <c r="E167" s="105" t="s">
        <v>277</v>
      </c>
      <c r="F167" s="174">
        <f>F168</f>
        <v>305</v>
      </c>
      <c r="G167" s="166" t="e">
        <f>G168</f>
        <v>#REF!</v>
      </c>
      <c r="H167" s="74" t="e">
        <f>H168</f>
        <v>#REF!</v>
      </c>
      <c r="I167" s="21"/>
      <c r="J167" s="2"/>
    </row>
    <row r="168" spans="1:10" ht="12.75">
      <c r="A168" s="131">
        <v>604</v>
      </c>
      <c r="B168" s="11" t="s">
        <v>41</v>
      </c>
      <c r="C168" s="11" t="s">
        <v>216</v>
      </c>
      <c r="D168" s="11"/>
      <c r="E168" s="106" t="s">
        <v>62</v>
      </c>
      <c r="F168" s="174">
        <f>F169+F173</f>
        <v>305</v>
      </c>
      <c r="G168" s="166" t="e">
        <f>G172</f>
        <v>#REF!</v>
      </c>
      <c r="H168" s="74" t="e">
        <f>H172</f>
        <v>#REF!</v>
      </c>
      <c r="I168" s="21"/>
      <c r="J168" s="2"/>
    </row>
    <row r="169" spans="1:10" ht="13.5" customHeight="1">
      <c r="A169" s="131">
        <v>604</v>
      </c>
      <c r="B169" s="11" t="s">
        <v>41</v>
      </c>
      <c r="C169" s="11" t="s">
        <v>217</v>
      </c>
      <c r="D169" s="11"/>
      <c r="E169" s="105" t="s">
        <v>278</v>
      </c>
      <c r="F169" s="174">
        <f>F170</f>
        <v>305</v>
      </c>
      <c r="G169" s="166"/>
      <c r="H169" s="74"/>
      <c r="I169" s="21"/>
      <c r="J169" s="2"/>
    </row>
    <row r="170" spans="1:10" ht="12.75">
      <c r="A170" s="131">
        <v>604</v>
      </c>
      <c r="B170" s="11" t="s">
        <v>41</v>
      </c>
      <c r="C170" s="11" t="s">
        <v>218</v>
      </c>
      <c r="D170" s="11"/>
      <c r="E170" s="106" t="s">
        <v>34</v>
      </c>
      <c r="F170" s="174">
        <f>F171</f>
        <v>305</v>
      </c>
      <c r="G170" s="166"/>
      <c r="H170" s="74"/>
      <c r="I170" s="21"/>
      <c r="J170" s="2"/>
    </row>
    <row r="171" spans="1:10" ht="22.5">
      <c r="A171" s="131">
        <v>604</v>
      </c>
      <c r="B171" s="11" t="s">
        <v>41</v>
      </c>
      <c r="C171" s="11" t="s">
        <v>218</v>
      </c>
      <c r="D171" s="11" t="s">
        <v>29</v>
      </c>
      <c r="E171" s="106" t="s">
        <v>30</v>
      </c>
      <c r="F171" s="174">
        <f>218+32+55</f>
        <v>305</v>
      </c>
      <c r="G171" s="166"/>
      <c r="H171" s="74"/>
      <c r="I171" s="21"/>
      <c r="J171" s="2"/>
    </row>
    <row r="172" spans="1:10" ht="12.75">
      <c r="A172" s="131">
        <v>604</v>
      </c>
      <c r="B172" s="11" t="s">
        <v>41</v>
      </c>
      <c r="C172" s="11" t="s">
        <v>218</v>
      </c>
      <c r="D172" s="11" t="s">
        <v>31</v>
      </c>
      <c r="E172" s="45" t="s">
        <v>55</v>
      </c>
      <c r="F172" s="174"/>
      <c r="G172" s="166" t="e">
        <f>#REF!+#REF!+#REF!</f>
        <v>#REF!</v>
      </c>
      <c r="H172" s="74" t="e">
        <f>#REF!+#REF!+#REF!</f>
        <v>#REF!</v>
      </c>
      <c r="I172" s="21"/>
      <c r="J172" s="2"/>
    </row>
    <row r="173" spans="1:10" ht="12.75">
      <c r="A173" s="131">
        <v>604</v>
      </c>
      <c r="B173" s="11" t="s">
        <v>41</v>
      </c>
      <c r="C173" s="11" t="s">
        <v>249</v>
      </c>
      <c r="D173" s="11"/>
      <c r="E173" s="97" t="s">
        <v>99</v>
      </c>
      <c r="F173" s="174">
        <f>F174</f>
        <v>0</v>
      </c>
      <c r="G173" s="166"/>
      <c r="H173" s="74"/>
      <c r="I173" s="21"/>
      <c r="J173" s="2"/>
    </row>
    <row r="174" spans="1:10" ht="12.75">
      <c r="A174" s="131">
        <v>604</v>
      </c>
      <c r="B174" s="11" t="s">
        <v>41</v>
      </c>
      <c r="C174" s="11" t="s">
        <v>250</v>
      </c>
      <c r="D174" s="11"/>
      <c r="E174" s="30" t="s">
        <v>34</v>
      </c>
      <c r="F174" s="174">
        <f>F175</f>
        <v>0</v>
      </c>
      <c r="G174" s="166"/>
      <c r="H174" s="74"/>
      <c r="I174" s="21"/>
      <c r="J174" s="2"/>
    </row>
    <row r="175" spans="1:10" ht="22.5">
      <c r="A175" s="131">
        <v>604</v>
      </c>
      <c r="B175" s="11" t="s">
        <v>41</v>
      </c>
      <c r="C175" s="11" t="s">
        <v>250</v>
      </c>
      <c r="D175" s="11" t="s">
        <v>29</v>
      </c>
      <c r="E175" s="31" t="s">
        <v>30</v>
      </c>
      <c r="F175" s="174">
        <f>93.7-93.7</f>
        <v>0</v>
      </c>
      <c r="G175" s="166"/>
      <c r="H175" s="74"/>
      <c r="I175" s="21">
        <v>-93.7</v>
      </c>
      <c r="J175" s="2"/>
    </row>
    <row r="176" spans="1:10" ht="12.75" hidden="1">
      <c r="A176" s="131">
        <v>604</v>
      </c>
      <c r="B176" s="11" t="s">
        <v>41</v>
      </c>
      <c r="C176" s="11" t="s">
        <v>219</v>
      </c>
      <c r="D176" s="11"/>
      <c r="E176" s="107" t="s">
        <v>46</v>
      </c>
      <c r="F176" s="174">
        <f>F179</f>
        <v>0</v>
      </c>
      <c r="G176" s="167" t="e">
        <f>#REF!</f>
        <v>#REF!</v>
      </c>
      <c r="H176" s="75" t="e">
        <f>#REF!</f>
        <v>#REF!</v>
      </c>
      <c r="I176" s="21"/>
      <c r="J176" s="2"/>
    </row>
    <row r="177" spans="1:10" ht="48.75" customHeight="1" hidden="1">
      <c r="A177" s="131">
        <v>604</v>
      </c>
      <c r="B177" s="11" t="s">
        <v>41</v>
      </c>
      <c r="C177" s="11" t="s">
        <v>220</v>
      </c>
      <c r="D177" s="11"/>
      <c r="E177" s="105" t="s">
        <v>104</v>
      </c>
      <c r="F177" s="174">
        <f>F178</f>
        <v>0</v>
      </c>
      <c r="G177" s="167"/>
      <c r="H177" s="75"/>
      <c r="I177" s="21"/>
      <c r="J177" s="2"/>
    </row>
    <row r="178" spans="1:10" ht="22.5" hidden="1">
      <c r="A178" s="131">
        <v>604</v>
      </c>
      <c r="B178" s="11" t="s">
        <v>41</v>
      </c>
      <c r="C178" s="11" t="s">
        <v>221</v>
      </c>
      <c r="D178" s="11"/>
      <c r="E178" s="106" t="s">
        <v>66</v>
      </c>
      <c r="F178" s="174">
        <f>F179</f>
        <v>0</v>
      </c>
      <c r="G178" s="167"/>
      <c r="H178" s="75"/>
      <c r="I178" s="21"/>
      <c r="J178" s="2"/>
    </row>
    <row r="179" spans="1:10" ht="13.5" customHeight="1" hidden="1">
      <c r="A179" s="131">
        <v>604</v>
      </c>
      <c r="B179" s="11" t="s">
        <v>41</v>
      </c>
      <c r="C179" s="11" t="s">
        <v>222</v>
      </c>
      <c r="D179" s="11"/>
      <c r="E179" s="106" t="s">
        <v>34</v>
      </c>
      <c r="F179" s="174">
        <f>F180</f>
        <v>0</v>
      </c>
      <c r="G179" s="166" t="e">
        <f>#REF!</f>
        <v>#REF!</v>
      </c>
      <c r="H179" s="74"/>
      <c r="I179" s="21"/>
      <c r="J179" s="2"/>
    </row>
    <row r="180" spans="1:10" ht="22.5" hidden="1">
      <c r="A180" s="131">
        <v>604</v>
      </c>
      <c r="B180" s="11" t="s">
        <v>41</v>
      </c>
      <c r="C180" s="11" t="s">
        <v>222</v>
      </c>
      <c r="D180" s="11" t="s">
        <v>29</v>
      </c>
      <c r="E180" s="106" t="s">
        <v>30</v>
      </c>
      <c r="F180" s="174"/>
      <c r="G180" s="166"/>
      <c r="H180" s="74"/>
      <c r="I180" s="21"/>
      <c r="J180" s="2"/>
    </row>
    <row r="181" spans="1:10" ht="12.75">
      <c r="A181" s="131">
        <v>604</v>
      </c>
      <c r="B181" s="17" t="s">
        <v>43</v>
      </c>
      <c r="C181" s="17"/>
      <c r="D181" s="11"/>
      <c r="E181" s="103" t="s">
        <v>44</v>
      </c>
      <c r="F181" s="175">
        <f>F182</f>
        <v>354.1</v>
      </c>
      <c r="G181" s="167" t="e">
        <f>#REF!+#REF!+G182+#REF!</f>
        <v>#REF!</v>
      </c>
      <c r="H181" s="75" t="e">
        <f>#REF!+#REF!+H182+#REF!</f>
        <v>#REF!</v>
      </c>
      <c r="I181" s="39"/>
      <c r="J181" s="2"/>
    </row>
    <row r="182" spans="1:10" ht="33.75">
      <c r="A182" s="131">
        <v>604</v>
      </c>
      <c r="B182" s="17" t="s">
        <v>43</v>
      </c>
      <c r="C182" s="17" t="s">
        <v>202</v>
      </c>
      <c r="D182" s="17"/>
      <c r="E182" s="103" t="s">
        <v>143</v>
      </c>
      <c r="F182" s="175">
        <f>F183</f>
        <v>354.1</v>
      </c>
      <c r="G182" s="167" t="e">
        <f>G183+G198</f>
        <v>#REF!</v>
      </c>
      <c r="H182" s="75" t="e">
        <f>H183+H198</f>
        <v>#REF!</v>
      </c>
      <c r="I182" s="21"/>
      <c r="J182" s="2"/>
    </row>
    <row r="183" spans="1:10" ht="22.5">
      <c r="A183" s="131">
        <v>604</v>
      </c>
      <c r="B183" s="11" t="s">
        <v>43</v>
      </c>
      <c r="C183" s="11" t="s">
        <v>223</v>
      </c>
      <c r="D183" s="11"/>
      <c r="E183" s="105" t="s">
        <v>98</v>
      </c>
      <c r="F183" s="174">
        <f>F184+F198</f>
        <v>354.1</v>
      </c>
      <c r="G183" s="166" t="e">
        <f>#REF!+#REF!</f>
        <v>#REF!</v>
      </c>
      <c r="H183" s="74" t="e">
        <f>#REF!+#REF!</f>
        <v>#REF!</v>
      </c>
      <c r="I183" s="21"/>
      <c r="J183" s="2"/>
    </row>
    <row r="184" spans="1:10" ht="12.75">
      <c r="A184" s="131">
        <v>604</v>
      </c>
      <c r="B184" s="11" t="s">
        <v>43</v>
      </c>
      <c r="C184" s="11" t="s">
        <v>224</v>
      </c>
      <c r="D184" s="11"/>
      <c r="E184" s="105" t="s">
        <v>100</v>
      </c>
      <c r="F184" s="174">
        <f>F185</f>
        <v>354.1</v>
      </c>
      <c r="G184" s="166"/>
      <c r="H184" s="74"/>
      <c r="I184" s="21"/>
      <c r="J184" s="2"/>
    </row>
    <row r="185" spans="1:10" ht="12.75">
      <c r="A185" s="131">
        <v>604</v>
      </c>
      <c r="B185" s="11" t="s">
        <v>43</v>
      </c>
      <c r="C185" s="11" t="s">
        <v>225</v>
      </c>
      <c r="D185" s="11"/>
      <c r="E185" s="106" t="s">
        <v>62</v>
      </c>
      <c r="F185" s="174">
        <f>F186+F189+F192+F195</f>
        <v>354.1</v>
      </c>
      <c r="G185" s="166"/>
      <c r="H185" s="74"/>
      <c r="I185" s="21"/>
      <c r="J185" s="2"/>
    </row>
    <row r="186" spans="1:10" ht="36.75" customHeight="1">
      <c r="A186" s="131">
        <v>604</v>
      </c>
      <c r="B186" s="11" t="s">
        <v>43</v>
      </c>
      <c r="C186" s="11" t="s">
        <v>226</v>
      </c>
      <c r="D186" s="11"/>
      <c r="E186" s="105" t="s">
        <v>279</v>
      </c>
      <c r="F186" s="174">
        <f>F187</f>
        <v>51.1</v>
      </c>
      <c r="G186" s="166"/>
      <c r="H186" s="74"/>
      <c r="I186" s="21"/>
      <c r="J186" s="2"/>
    </row>
    <row r="187" spans="1:10" ht="12.75">
      <c r="A187" s="131">
        <v>604</v>
      </c>
      <c r="B187" s="11" t="s">
        <v>43</v>
      </c>
      <c r="C187" s="11" t="s">
        <v>227</v>
      </c>
      <c r="D187" s="11"/>
      <c r="E187" s="106" t="s">
        <v>34</v>
      </c>
      <c r="F187" s="174">
        <f>F188</f>
        <v>51.1</v>
      </c>
      <c r="G187" s="166"/>
      <c r="H187" s="74"/>
      <c r="I187" s="21"/>
      <c r="J187" s="2"/>
    </row>
    <row r="188" spans="1:10" ht="22.5">
      <c r="A188" s="131">
        <v>604</v>
      </c>
      <c r="B188" s="11" t="s">
        <v>43</v>
      </c>
      <c r="C188" s="11" t="s">
        <v>227</v>
      </c>
      <c r="D188" s="11" t="s">
        <v>29</v>
      </c>
      <c r="E188" s="106" t="s">
        <v>30</v>
      </c>
      <c r="F188" s="174">
        <f>103-2-49.9</f>
        <v>51.1</v>
      </c>
      <c r="G188" s="166"/>
      <c r="H188" s="74"/>
      <c r="I188" s="21">
        <f>-2-49.9</f>
        <v>-51.9</v>
      </c>
      <c r="J188" s="2"/>
    </row>
    <row r="189" spans="1:10" ht="12.75">
      <c r="A189" s="131">
        <v>604</v>
      </c>
      <c r="B189" s="11" t="s">
        <v>43</v>
      </c>
      <c r="C189" s="11" t="s">
        <v>228</v>
      </c>
      <c r="D189" s="11"/>
      <c r="E189" s="46" t="s">
        <v>102</v>
      </c>
      <c r="F189" s="174">
        <f>F190</f>
        <v>253</v>
      </c>
      <c r="G189" s="166"/>
      <c r="H189" s="74"/>
      <c r="I189" s="21"/>
      <c r="J189" s="2"/>
    </row>
    <row r="190" spans="1:10" ht="12.75">
      <c r="A190" s="131">
        <v>604</v>
      </c>
      <c r="B190" s="11" t="s">
        <v>43</v>
      </c>
      <c r="C190" s="11" t="s">
        <v>229</v>
      </c>
      <c r="D190" s="11"/>
      <c r="E190" s="106" t="s">
        <v>34</v>
      </c>
      <c r="F190" s="174">
        <f>F191</f>
        <v>253</v>
      </c>
      <c r="G190" s="166"/>
      <c r="H190" s="74"/>
      <c r="I190" s="21"/>
      <c r="J190" s="2"/>
    </row>
    <row r="191" spans="1:10" ht="26.25" customHeight="1">
      <c r="A191" s="131">
        <v>604</v>
      </c>
      <c r="B191" s="11" t="s">
        <v>43</v>
      </c>
      <c r="C191" s="11" t="s">
        <v>229</v>
      </c>
      <c r="D191" s="11" t="s">
        <v>29</v>
      </c>
      <c r="E191" s="106" t="s">
        <v>30</v>
      </c>
      <c r="F191" s="174">
        <f>306-50-3</f>
        <v>253</v>
      </c>
      <c r="G191" s="166"/>
      <c r="H191" s="74"/>
      <c r="I191" s="21">
        <f>-50-3</f>
        <v>-53</v>
      </c>
      <c r="J191" s="2"/>
    </row>
    <row r="192" spans="1:10" ht="12.75">
      <c r="A192" s="131">
        <v>604</v>
      </c>
      <c r="B192" s="11" t="s">
        <v>43</v>
      </c>
      <c r="C192" s="11" t="s">
        <v>230</v>
      </c>
      <c r="D192" s="11"/>
      <c r="E192" s="46" t="s">
        <v>101</v>
      </c>
      <c r="F192" s="174">
        <f>F193</f>
        <v>10</v>
      </c>
      <c r="G192" s="166"/>
      <c r="H192" s="74"/>
      <c r="I192" s="21"/>
      <c r="J192" s="2"/>
    </row>
    <row r="193" spans="1:10" ht="12.75">
      <c r="A193" s="131">
        <v>604</v>
      </c>
      <c r="B193" s="11" t="s">
        <v>43</v>
      </c>
      <c r="C193" s="11" t="s">
        <v>231</v>
      </c>
      <c r="D193" s="11"/>
      <c r="E193" s="106" t="s">
        <v>34</v>
      </c>
      <c r="F193" s="174">
        <f>F194</f>
        <v>10</v>
      </c>
      <c r="G193" s="166"/>
      <c r="H193" s="74"/>
      <c r="I193" s="21"/>
      <c r="J193" s="2"/>
    </row>
    <row r="194" spans="1:10" ht="22.5">
      <c r="A194" s="131">
        <v>604</v>
      </c>
      <c r="B194" s="11" t="s">
        <v>43</v>
      </c>
      <c r="C194" s="11" t="s">
        <v>231</v>
      </c>
      <c r="D194" s="11" t="s">
        <v>29</v>
      </c>
      <c r="E194" s="106" t="s">
        <v>30</v>
      </c>
      <c r="F194" s="174">
        <v>10</v>
      </c>
      <c r="G194" s="166"/>
      <c r="H194" s="74"/>
      <c r="I194" s="21"/>
      <c r="J194" s="2"/>
    </row>
    <row r="195" spans="1:10" ht="12.75">
      <c r="A195" s="131">
        <v>604</v>
      </c>
      <c r="B195" s="11" t="s">
        <v>43</v>
      </c>
      <c r="C195" s="11" t="s">
        <v>232</v>
      </c>
      <c r="D195" s="11"/>
      <c r="E195" s="46" t="s">
        <v>103</v>
      </c>
      <c r="F195" s="174">
        <f>F196</f>
        <v>40</v>
      </c>
      <c r="G195" s="166"/>
      <c r="H195" s="74"/>
      <c r="I195" s="21"/>
      <c r="J195" s="2"/>
    </row>
    <row r="196" spans="1:10" ht="12.75">
      <c r="A196" s="131">
        <v>604</v>
      </c>
      <c r="B196" s="11" t="s">
        <v>43</v>
      </c>
      <c r="C196" s="11" t="s">
        <v>233</v>
      </c>
      <c r="D196" s="11"/>
      <c r="E196" s="106" t="s">
        <v>34</v>
      </c>
      <c r="F196" s="174">
        <f>F197</f>
        <v>40</v>
      </c>
      <c r="G196" s="166"/>
      <c r="H196" s="74"/>
      <c r="I196" s="21"/>
      <c r="J196" s="2"/>
    </row>
    <row r="197" spans="1:10" ht="22.5">
      <c r="A197" s="131">
        <v>604</v>
      </c>
      <c r="B197" s="11" t="s">
        <v>43</v>
      </c>
      <c r="C197" s="11" t="s">
        <v>233</v>
      </c>
      <c r="D197" s="11" t="s">
        <v>29</v>
      </c>
      <c r="E197" s="106" t="s">
        <v>30</v>
      </c>
      <c r="F197" s="174">
        <f>50-10</f>
        <v>40</v>
      </c>
      <c r="G197" s="166"/>
      <c r="H197" s="74"/>
      <c r="I197" s="21">
        <v>-10</v>
      </c>
      <c r="J197" s="2"/>
    </row>
    <row r="198" spans="1:10" ht="12.75" hidden="1">
      <c r="A198" s="131">
        <v>604</v>
      </c>
      <c r="B198" s="11" t="s">
        <v>43</v>
      </c>
      <c r="C198" s="11" t="s">
        <v>234</v>
      </c>
      <c r="D198" s="11"/>
      <c r="E198" s="46" t="s">
        <v>46</v>
      </c>
      <c r="F198" s="174">
        <f>F199</f>
        <v>0</v>
      </c>
      <c r="G198" s="166" t="e">
        <f>G201+#REF!+#REF!</f>
        <v>#REF!</v>
      </c>
      <c r="H198" s="74" t="e">
        <f>H201+#REF!+#REF!</f>
        <v>#REF!</v>
      </c>
      <c r="I198" s="21"/>
      <c r="J198" s="2"/>
    </row>
    <row r="199" spans="1:10" ht="47.25" customHeight="1" hidden="1">
      <c r="A199" s="131">
        <v>604</v>
      </c>
      <c r="B199" s="11" t="s">
        <v>43</v>
      </c>
      <c r="C199" s="11" t="s">
        <v>235</v>
      </c>
      <c r="D199" s="11"/>
      <c r="E199" s="105" t="s">
        <v>104</v>
      </c>
      <c r="F199" s="174">
        <f>F200</f>
        <v>0</v>
      </c>
      <c r="G199" s="166"/>
      <c r="H199" s="74"/>
      <c r="I199" s="21"/>
      <c r="J199" s="2"/>
    </row>
    <row r="200" spans="1:10" ht="22.5" hidden="1">
      <c r="A200" s="131">
        <v>604</v>
      </c>
      <c r="B200" s="11" t="s">
        <v>43</v>
      </c>
      <c r="C200" s="11" t="s">
        <v>236</v>
      </c>
      <c r="D200" s="11"/>
      <c r="E200" s="106" t="s">
        <v>66</v>
      </c>
      <c r="F200" s="174">
        <f>F201</f>
        <v>0</v>
      </c>
      <c r="G200" s="166"/>
      <c r="H200" s="74"/>
      <c r="I200" s="21"/>
      <c r="J200" s="2"/>
    </row>
    <row r="201" spans="1:10" ht="12.75" hidden="1">
      <c r="A201" s="131">
        <v>604</v>
      </c>
      <c r="B201" s="11" t="s">
        <v>43</v>
      </c>
      <c r="C201" s="11" t="s">
        <v>237</v>
      </c>
      <c r="D201" s="11"/>
      <c r="E201" s="106" t="s">
        <v>34</v>
      </c>
      <c r="F201" s="174">
        <f>F202</f>
        <v>0</v>
      </c>
      <c r="G201" s="166" t="e">
        <f>#REF!+#REF!+#REF!</f>
        <v>#REF!</v>
      </c>
      <c r="H201" s="74" t="e">
        <f>#REF!+#REF!+#REF!</f>
        <v>#REF!</v>
      </c>
      <c r="I201" s="21"/>
      <c r="J201" s="2"/>
    </row>
    <row r="202" spans="1:10" ht="22.5" hidden="1">
      <c r="A202" s="131">
        <v>604</v>
      </c>
      <c r="B202" s="11" t="s">
        <v>43</v>
      </c>
      <c r="C202" s="11" t="s">
        <v>237</v>
      </c>
      <c r="D202" s="11" t="s">
        <v>29</v>
      </c>
      <c r="E202" s="106" t="s">
        <v>30</v>
      </c>
      <c r="F202" s="174"/>
      <c r="G202" s="166" t="e">
        <f>#REF!</f>
        <v>#REF!</v>
      </c>
      <c r="H202" s="74" t="e">
        <f>#REF!</f>
        <v>#REF!</v>
      </c>
      <c r="I202" s="21"/>
      <c r="J202" s="2"/>
    </row>
    <row r="203" spans="1:10" ht="12.75">
      <c r="A203" s="131">
        <v>604</v>
      </c>
      <c r="B203" s="17" t="s">
        <v>17</v>
      </c>
      <c r="C203" s="17"/>
      <c r="D203" s="17"/>
      <c r="E203" s="103" t="s">
        <v>45</v>
      </c>
      <c r="F203" s="175">
        <f aca="true" t="shared" si="7" ref="F203:H205">F204</f>
        <v>500</v>
      </c>
      <c r="G203" s="167" t="e">
        <f t="shared" si="7"/>
        <v>#REF!</v>
      </c>
      <c r="H203" s="75" t="e">
        <f t="shared" si="7"/>
        <v>#REF!</v>
      </c>
      <c r="I203" s="21"/>
      <c r="J203" s="2"/>
    </row>
    <row r="204" spans="1:10" ht="12.75">
      <c r="A204" s="131">
        <v>604</v>
      </c>
      <c r="B204" s="17" t="s">
        <v>20</v>
      </c>
      <c r="C204" s="17"/>
      <c r="D204" s="17"/>
      <c r="E204" s="103" t="s">
        <v>21</v>
      </c>
      <c r="F204" s="175">
        <f aca="true" t="shared" si="8" ref="F204:F209">F205</f>
        <v>500</v>
      </c>
      <c r="G204" s="166" t="e">
        <f t="shared" si="7"/>
        <v>#REF!</v>
      </c>
      <c r="H204" s="74" t="e">
        <f t="shared" si="7"/>
        <v>#REF!</v>
      </c>
      <c r="I204" s="21"/>
      <c r="J204" s="2"/>
    </row>
    <row r="205" spans="1:10" ht="12.75">
      <c r="A205" s="131">
        <v>604</v>
      </c>
      <c r="B205" s="17" t="s">
        <v>20</v>
      </c>
      <c r="C205" s="17" t="s">
        <v>61</v>
      </c>
      <c r="D205" s="17"/>
      <c r="E205" s="103" t="s">
        <v>33</v>
      </c>
      <c r="F205" s="175">
        <f t="shared" si="8"/>
        <v>500</v>
      </c>
      <c r="G205" s="166" t="e">
        <f t="shared" si="7"/>
        <v>#REF!</v>
      </c>
      <c r="H205" s="74" t="e">
        <f t="shared" si="7"/>
        <v>#REF!</v>
      </c>
      <c r="I205" s="21"/>
      <c r="J205" s="2"/>
    </row>
    <row r="206" spans="1:10" ht="33.75">
      <c r="A206" s="131">
        <v>604</v>
      </c>
      <c r="B206" s="11" t="s">
        <v>20</v>
      </c>
      <c r="C206" s="11" t="s">
        <v>266</v>
      </c>
      <c r="D206" s="11"/>
      <c r="E206" s="106" t="s">
        <v>88</v>
      </c>
      <c r="F206" s="174">
        <f t="shared" si="8"/>
        <v>500</v>
      </c>
      <c r="G206" s="166" t="e">
        <f>#REF!</f>
        <v>#REF!</v>
      </c>
      <c r="H206" s="74" t="e">
        <f>#REF!</f>
        <v>#REF!</v>
      </c>
      <c r="I206" s="21"/>
      <c r="J206" s="2"/>
    </row>
    <row r="207" spans="1:10" ht="12.75">
      <c r="A207" s="131">
        <v>604</v>
      </c>
      <c r="B207" s="11" t="s">
        <v>20</v>
      </c>
      <c r="C207" s="11" t="s">
        <v>266</v>
      </c>
      <c r="D207" s="11"/>
      <c r="E207" s="105" t="s">
        <v>64</v>
      </c>
      <c r="F207" s="174">
        <f t="shared" si="8"/>
        <v>500</v>
      </c>
      <c r="G207" s="166"/>
      <c r="H207" s="74"/>
      <c r="I207" s="21"/>
      <c r="J207" s="2"/>
    </row>
    <row r="208" spans="1:10" ht="12.75">
      <c r="A208" s="131">
        <v>604</v>
      </c>
      <c r="B208" s="11" t="s">
        <v>20</v>
      </c>
      <c r="C208" s="11" t="s">
        <v>267</v>
      </c>
      <c r="D208" s="11"/>
      <c r="E208" s="106" t="s">
        <v>62</v>
      </c>
      <c r="F208" s="174">
        <f t="shared" si="8"/>
        <v>500</v>
      </c>
      <c r="G208" s="166"/>
      <c r="H208" s="74"/>
      <c r="I208" s="21"/>
      <c r="J208" s="2"/>
    </row>
    <row r="209" spans="1:10" ht="22.5">
      <c r="A209" s="131">
        <v>604</v>
      </c>
      <c r="B209" s="11" t="s">
        <v>20</v>
      </c>
      <c r="C209" s="11" t="s">
        <v>268</v>
      </c>
      <c r="D209" s="11"/>
      <c r="E209" s="105" t="s">
        <v>67</v>
      </c>
      <c r="F209" s="174">
        <f t="shared" si="8"/>
        <v>500</v>
      </c>
      <c r="G209" s="166"/>
      <c r="H209" s="74"/>
      <c r="I209" s="21"/>
      <c r="J209" s="2"/>
    </row>
    <row r="210" spans="1:10" ht="12.75">
      <c r="A210" s="131">
        <v>604</v>
      </c>
      <c r="B210" s="11" t="s">
        <v>20</v>
      </c>
      <c r="C210" s="11" t="s">
        <v>268</v>
      </c>
      <c r="D210" s="11" t="s">
        <v>2</v>
      </c>
      <c r="E210" s="106" t="s">
        <v>3</v>
      </c>
      <c r="F210" s="174">
        <v>500</v>
      </c>
      <c r="G210" s="166" t="e">
        <f>#REF!</f>
        <v>#REF!</v>
      </c>
      <c r="H210" s="74" t="e">
        <f>#REF!</f>
        <v>#REF!</v>
      </c>
      <c r="I210" s="21"/>
      <c r="J210" s="2"/>
    </row>
    <row r="211" spans="1:10" ht="12.75">
      <c r="A211" s="131">
        <v>604</v>
      </c>
      <c r="B211" s="17" t="s">
        <v>18</v>
      </c>
      <c r="C211" s="17"/>
      <c r="D211" s="17"/>
      <c r="E211" s="103" t="s">
        <v>19</v>
      </c>
      <c r="F211" s="175">
        <f aca="true" t="shared" si="9" ref="F211:H213">F212</f>
        <v>506</v>
      </c>
      <c r="G211" s="167" t="e">
        <f t="shared" si="9"/>
        <v>#REF!</v>
      </c>
      <c r="H211" s="75" t="e">
        <f t="shared" si="9"/>
        <v>#REF!</v>
      </c>
      <c r="I211" s="21"/>
      <c r="J211" s="2"/>
    </row>
    <row r="212" spans="1:10" s="4" customFormat="1" ht="12.75">
      <c r="A212" s="131">
        <v>604</v>
      </c>
      <c r="B212" s="17" t="s">
        <v>105</v>
      </c>
      <c r="C212" s="17"/>
      <c r="D212" s="17"/>
      <c r="E212" s="103" t="s">
        <v>106</v>
      </c>
      <c r="F212" s="169">
        <f t="shared" si="9"/>
        <v>506</v>
      </c>
      <c r="G212" s="161" t="e">
        <f t="shared" si="9"/>
        <v>#REF!</v>
      </c>
      <c r="H212" s="72" t="e">
        <f t="shared" si="9"/>
        <v>#REF!</v>
      </c>
      <c r="I212" s="12"/>
      <c r="J212" s="35"/>
    </row>
    <row r="213" spans="1:10" ht="33.75">
      <c r="A213" s="131">
        <v>604</v>
      </c>
      <c r="B213" s="17" t="s">
        <v>105</v>
      </c>
      <c r="C213" s="98" t="s">
        <v>147</v>
      </c>
      <c r="D213" s="17"/>
      <c r="E213" s="103" t="s">
        <v>269</v>
      </c>
      <c r="F213" s="169">
        <f aca="true" t="shared" si="10" ref="F213:F218">F214</f>
        <v>506</v>
      </c>
      <c r="G213" s="161" t="e">
        <f t="shared" si="9"/>
        <v>#REF!</v>
      </c>
      <c r="H213" s="72" t="e">
        <f t="shared" si="9"/>
        <v>#REF!</v>
      </c>
      <c r="I213" s="23"/>
      <c r="J213" s="2"/>
    </row>
    <row r="214" spans="1:10" ht="24" customHeight="1">
      <c r="A214" s="131">
        <v>604</v>
      </c>
      <c r="B214" s="11" t="s">
        <v>105</v>
      </c>
      <c r="C214" s="11" t="s">
        <v>238</v>
      </c>
      <c r="D214" s="11"/>
      <c r="E214" s="105" t="s">
        <v>110</v>
      </c>
      <c r="F214" s="170">
        <f t="shared" si="10"/>
        <v>506</v>
      </c>
      <c r="G214" s="162" t="e">
        <f>G218</f>
        <v>#REF!</v>
      </c>
      <c r="H214" s="73" t="e">
        <f>H218</f>
        <v>#REF!</v>
      </c>
      <c r="I214" s="23"/>
      <c r="J214" s="2"/>
    </row>
    <row r="215" spans="1:10" ht="23.25" customHeight="1">
      <c r="A215" s="131">
        <v>604</v>
      </c>
      <c r="B215" s="11" t="s">
        <v>105</v>
      </c>
      <c r="C215" s="11" t="s">
        <v>239</v>
      </c>
      <c r="D215" s="11"/>
      <c r="E215" s="105" t="s">
        <v>111</v>
      </c>
      <c r="F215" s="170">
        <f t="shared" si="10"/>
        <v>506</v>
      </c>
      <c r="G215" s="162"/>
      <c r="H215" s="73"/>
      <c r="I215" s="23"/>
      <c r="J215" s="2"/>
    </row>
    <row r="216" spans="1:10" ht="17.25" customHeight="1">
      <c r="A216" s="131">
        <v>604</v>
      </c>
      <c r="B216" s="11" t="s">
        <v>105</v>
      </c>
      <c r="C216" s="11" t="s">
        <v>240</v>
      </c>
      <c r="D216" s="11"/>
      <c r="E216" s="106" t="s">
        <v>62</v>
      </c>
      <c r="F216" s="170">
        <f t="shared" si="10"/>
        <v>506</v>
      </c>
      <c r="G216" s="162"/>
      <c r="H216" s="73"/>
      <c r="I216" s="23"/>
      <c r="J216" s="2"/>
    </row>
    <row r="217" spans="1:10" ht="22.5" customHeight="1">
      <c r="A217" s="131">
        <v>604</v>
      </c>
      <c r="B217" s="11" t="s">
        <v>105</v>
      </c>
      <c r="C217" s="11" t="s">
        <v>241</v>
      </c>
      <c r="D217" s="11"/>
      <c r="E217" s="106" t="s">
        <v>112</v>
      </c>
      <c r="F217" s="170">
        <f t="shared" si="10"/>
        <v>506</v>
      </c>
      <c r="G217" s="162"/>
      <c r="H217" s="73"/>
      <c r="I217" s="23"/>
      <c r="J217" s="2"/>
    </row>
    <row r="218" spans="1:10" ht="12.75">
      <c r="A218" s="131">
        <v>604</v>
      </c>
      <c r="B218" s="11" t="s">
        <v>105</v>
      </c>
      <c r="C218" s="11" t="s">
        <v>242</v>
      </c>
      <c r="D218" s="11"/>
      <c r="E218" s="106" t="s">
        <v>107</v>
      </c>
      <c r="F218" s="170">
        <f t="shared" si="10"/>
        <v>506</v>
      </c>
      <c r="G218" s="162" t="e">
        <f>#REF!</f>
        <v>#REF!</v>
      </c>
      <c r="H218" s="73" t="e">
        <f>#REF!</f>
        <v>#REF!</v>
      </c>
      <c r="I218" s="23"/>
      <c r="J218" s="2"/>
    </row>
    <row r="219" spans="1:10" ht="13.5" thickBot="1">
      <c r="A219" s="132">
        <v>604</v>
      </c>
      <c r="B219" s="133" t="s">
        <v>105</v>
      </c>
      <c r="C219" s="133" t="s">
        <v>242</v>
      </c>
      <c r="D219" s="133" t="s">
        <v>108</v>
      </c>
      <c r="E219" s="134" t="s">
        <v>109</v>
      </c>
      <c r="F219" s="182">
        <f>520-14</f>
        <v>506</v>
      </c>
      <c r="G219" s="180" t="e">
        <f>#REF!</f>
        <v>#REF!</v>
      </c>
      <c r="H219" s="135" t="e">
        <f>#REF!</f>
        <v>#REF!</v>
      </c>
      <c r="I219" s="23">
        <v>-14</v>
      </c>
      <c r="J219" s="2"/>
    </row>
    <row r="220" spans="1:10" ht="12.75">
      <c r="A220" s="52"/>
      <c r="B220" s="52"/>
      <c r="C220" s="53"/>
      <c r="D220" s="53"/>
      <c r="E220" s="51"/>
      <c r="F220" s="52"/>
      <c r="G220" s="52"/>
      <c r="H220" s="52"/>
      <c r="I220" s="21"/>
      <c r="J220" s="2"/>
    </row>
    <row r="221" spans="1:10" ht="12.75">
      <c r="A221" s="6"/>
      <c r="B221" s="6"/>
      <c r="C221" s="7"/>
      <c r="D221" s="7"/>
      <c r="E221" s="8"/>
      <c r="F221" s="6"/>
      <c r="G221" s="6"/>
      <c r="H221" s="6"/>
      <c r="J221" s="13"/>
    </row>
    <row r="222" spans="1:8" ht="12.75">
      <c r="A222" s="6"/>
      <c r="B222" s="6"/>
      <c r="C222" s="6"/>
      <c r="D222" s="6"/>
      <c r="E222" s="8"/>
      <c r="F222" s="9"/>
      <c r="G222" s="9"/>
      <c r="H222" s="9"/>
    </row>
  </sheetData>
  <sheetProtection/>
  <mergeCells count="17">
    <mergeCell ref="A14:A17"/>
    <mergeCell ref="A11:F12"/>
    <mergeCell ref="E10:F10"/>
    <mergeCell ref="B14:B17"/>
    <mergeCell ref="C14:C17"/>
    <mergeCell ref="D14:D17"/>
    <mergeCell ref="E14:E17"/>
    <mergeCell ref="F14:F17"/>
    <mergeCell ref="E9:H9"/>
    <mergeCell ref="E1:H1"/>
    <mergeCell ref="E2:H2"/>
    <mergeCell ref="E8:H8"/>
    <mergeCell ref="E7:H7"/>
    <mergeCell ref="E3:F3"/>
    <mergeCell ref="E4:F4"/>
    <mergeCell ref="E5:F5"/>
    <mergeCell ref="E6:F6"/>
  </mergeCells>
  <printOptions/>
  <pageMargins left="0.7874015748031497" right="0.3937007874015748" top="0.3937007874015748" bottom="0.3937007874015748" header="0.5118110236220472" footer="0.5118110236220472"/>
  <pageSetup fitToHeight="8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view="pageBreakPreview" zoomScale="120" zoomScaleSheetLayoutView="120" zoomScalePageLayoutView="0" workbookViewId="0" topLeftCell="A55">
      <selection activeCell="D77" sqref="D77"/>
    </sheetView>
  </sheetViews>
  <sheetFormatPr defaultColWidth="9.00390625" defaultRowHeight="12.75"/>
  <cols>
    <col min="1" max="1" width="5.375" style="36" customWidth="1"/>
    <col min="2" max="2" width="9.125" style="19" customWidth="1"/>
    <col min="3" max="3" width="5.00390625" style="19" customWidth="1"/>
    <col min="4" max="4" width="53.875" style="19" customWidth="1"/>
    <col min="5" max="5" width="13.125" style="19" customWidth="1"/>
    <col min="6" max="7" width="9.125" style="0" hidden="1" customWidth="1"/>
  </cols>
  <sheetData>
    <row r="1" spans="1:7" ht="12.75">
      <c r="A1" s="26"/>
      <c r="B1" s="27"/>
      <c r="C1" s="27"/>
      <c r="D1" s="209" t="s">
        <v>301</v>
      </c>
      <c r="E1" s="209"/>
      <c r="F1" s="208"/>
      <c r="G1" s="208"/>
    </row>
    <row r="2" spans="1:10" ht="12.75">
      <c r="A2" s="26"/>
      <c r="B2" s="27"/>
      <c r="C2" s="27"/>
      <c r="D2" s="209" t="s">
        <v>119</v>
      </c>
      <c r="E2" s="209"/>
      <c r="F2" s="208"/>
      <c r="G2" s="208"/>
      <c r="H2" s="1"/>
      <c r="I2" s="1"/>
      <c r="J2" s="1"/>
    </row>
    <row r="3" spans="1:10" ht="12.75">
      <c r="A3" s="26"/>
      <c r="B3" s="27"/>
      <c r="C3" s="27"/>
      <c r="D3" s="209" t="s">
        <v>144</v>
      </c>
      <c r="E3" s="209"/>
      <c r="F3" s="33"/>
      <c r="G3" s="33"/>
      <c r="H3" s="1"/>
      <c r="I3" s="1"/>
      <c r="J3" s="1"/>
    </row>
    <row r="4" spans="1:10" ht="12.75">
      <c r="A4" s="26"/>
      <c r="B4" s="27"/>
      <c r="C4" s="27"/>
      <c r="D4" s="209" t="s">
        <v>299</v>
      </c>
      <c r="E4" s="209"/>
      <c r="F4" s="33"/>
      <c r="G4" s="33"/>
      <c r="H4" s="1"/>
      <c r="I4" s="1"/>
      <c r="J4" s="1"/>
    </row>
    <row r="5" spans="1:10" ht="12.75">
      <c r="A5" s="26"/>
      <c r="B5" s="27"/>
      <c r="C5" s="27"/>
      <c r="D5" s="209" t="s">
        <v>293</v>
      </c>
      <c r="E5" s="209"/>
      <c r="F5" s="33"/>
      <c r="G5" s="33"/>
      <c r="H5" s="1"/>
      <c r="I5" s="1"/>
      <c r="J5" s="1"/>
    </row>
    <row r="6" spans="1:10" ht="12.75">
      <c r="A6" s="26"/>
      <c r="B6" s="27"/>
      <c r="C6" s="27"/>
      <c r="D6" s="209" t="s">
        <v>294</v>
      </c>
      <c r="E6" s="209"/>
      <c r="F6" s="33"/>
      <c r="G6" s="33"/>
      <c r="H6" s="1"/>
      <c r="I6" s="1"/>
      <c r="J6" s="1"/>
    </row>
    <row r="7" spans="1:10" ht="12.75">
      <c r="A7" s="26"/>
      <c r="B7" s="27"/>
      <c r="C7" s="27"/>
      <c r="D7" s="209" t="s">
        <v>291</v>
      </c>
      <c r="E7" s="209"/>
      <c r="F7" s="208"/>
      <c r="G7" s="208"/>
      <c r="H7" s="1"/>
      <c r="I7" s="1"/>
      <c r="J7" s="1"/>
    </row>
    <row r="8" spans="1:10" ht="12.75">
      <c r="A8" s="26"/>
      <c r="B8" s="27"/>
      <c r="C8" s="27"/>
      <c r="D8" s="209" t="s">
        <v>145</v>
      </c>
      <c r="E8" s="209"/>
      <c r="F8" s="208"/>
      <c r="G8" s="208"/>
      <c r="H8" s="2"/>
      <c r="I8" s="2"/>
      <c r="J8" s="2"/>
    </row>
    <row r="9" spans="1:10" ht="12.75">
      <c r="A9" s="26"/>
      <c r="B9" s="27"/>
      <c r="C9" s="27"/>
      <c r="D9" s="209" t="s">
        <v>120</v>
      </c>
      <c r="E9" s="209"/>
      <c r="F9" s="2"/>
      <c r="G9" s="2"/>
      <c r="H9" s="2"/>
      <c r="I9" s="2"/>
      <c r="J9" s="2"/>
    </row>
    <row r="10" spans="1:10" ht="12.75">
      <c r="A10" s="26"/>
      <c r="B10" s="26"/>
      <c r="C10" s="26"/>
      <c r="D10" s="26"/>
      <c r="E10" s="26"/>
      <c r="F10" s="2"/>
      <c r="G10" s="2"/>
      <c r="H10" s="2"/>
      <c r="I10" s="2"/>
      <c r="J10" s="2"/>
    </row>
    <row r="11" spans="1:10" ht="12.75">
      <c r="A11" s="210" t="s">
        <v>146</v>
      </c>
      <c r="B11" s="210"/>
      <c r="C11" s="210"/>
      <c r="D11" s="210"/>
      <c r="E11" s="210"/>
      <c r="F11" s="2"/>
      <c r="G11" s="2"/>
      <c r="H11" s="2"/>
      <c r="I11" s="2"/>
      <c r="J11" s="2"/>
    </row>
    <row r="12" spans="1:5" ht="13.5" thickBot="1">
      <c r="A12" s="210"/>
      <c r="B12" s="210"/>
      <c r="C12" s="210"/>
      <c r="D12" s="210"/>
      <c r="E12" s="210"/>
    </row>
    <row r="13" spans="1:7" ht="13.5" customHeight="1">
      <c r="A13" s="230" t="s">
        <v>5</v>
      </c>
      <c r="B13" s="231" t="s">
        <v>6</v>
      </c>
      <c r="C13" s="232" t="s">
        <v>7</v>
      </c>
      <c r="D13" s="233" t="s">
        <v>8</v>
      </c>
      <c r="E13" s="227" t="s">
        <v>122</v>
      </c>
      <c r="F13" s="152"/>
      <c r="G13" s="153"/>
    </row>
    <row r="14" spans="1:7" ht="12.75">
      <c r="A14" s="213"/>
      <c r="B14" s="216"/>
      <c r="C14" s="216"/>
      <c r="D14" s="234"/>
      <c r="E14" s="236"/>
      <c r="F14" s="2"/>
      <c r="G14" s="149"/>
    </row>
    <row r="15" spans="1:7" ht="12.75">
      <c r="A15" s="214"/>
      <c r="B15" s="217"/>
      <c r="C15" s="217"/>
      <c r="D15" s="235"/>
      <c r="E15" s="237"/>
      <c r="F15" s="145"/>
      <c r="G15" s="146"/>
    </row>
    <row r="16" spans="1:7" ht="12.75">
      <c r="A16" s="76"/>
      <c r="B16" s="41"/>
      <c r="C16" s="40"/>
      <c r="D16" s="42" t="s">
        <v>22</v>
      </c>
      <c r="E16" s="71">
        <f>E17+E90+E100+E125+E133+E200+E208</f>
        <v>40546.48299999999</v>
      </c>
      <c r="F16" s="183" t="e">
        <f>F17+F90+F120+F202+#REF!+#REF!+#REF!+#REF!</f>
        <v>#REF!</v>
      </c>
      <c r="G16" s="71" t="e">
        <f>G17+G90+G120+G202+#REF!+#REF!+#REF!+#REF!</f>
        <v>#REF!</v>
      </c>
    </row>
    <row r="17" spans="1:7" ht="12.75">
      <c r="A17" s="119" t="s">
        <v>9</v>
      </c>
      <c r="B17" s="17"/>
      <c r="C17" s="17"/>
      <c r="D17" s="29" t="s">
        <v>13</v>
      </c>
      <c r="E17" s="169">
        <f>E18+E38+E31</f>
        <v>2830.95</v>
      </c>
      <c r="F17" s="184" t="e">
        <f>F18+F42+F24</f>
        <v>#REF!</v>
      </c>
      <c r="G17" s="72" t="e">
        <f>G18+G42+G24</f>
        <v>#REF!</v>
      </c>
    </row>
    <row r="18" spans="1:7" ht="33.75">
      <c r="A18" s="136" t="s">
        <v>53</v>
      </c>
      <c r="B18" s="94"/>
      <c r="C18" s="44"/>
      <c r="D18" s="32" t="s">
        <v>71</v>
      </c>
      <c r="E18" s="169">
        <f>E19</f>
        <v>2259</v>
      </c>
      <c r="F18" s="184" t="e">
        <f aca="true" t="shared" si="0" ref="F18:G20">F19</f>
        <v>#REF!</v>
      </c>
      <c r="G18" s="72" t="e">
        <f t="shared" si="0"/>
        <v>#REF!</v>
      </c>
    </row>
    <row r="19" spans="1:7" ht="33.75">
      <c r="A19" s="119" t="s">
        <v>53</v>
      </c>
      <c r="B19" s="98" t="s">
        <v>147</v>
      </c>
      <c r="C19" s="17"/>
      <c r="D19" s="103" t="s">
        <v>269</v>
      </c>
      <c r="E19" s="169">
        <f>E20</f>
        <v>2259</v>
      </c>
      <c r="F19" s="185" t="e">
        <f t="shared" si="0"/>
        <v>#REF!</v>
      </c>
      <c r="G19" s="73" t="e">
        <f t="shared" si="0"/>
        <v>#REF!</v>
      </c>
    </row>
    <row r="20" spans="1:7" ht="12.75">
      <c r="A20" s="121" t="s">
        <v>53</v>
      </c>
      <c r="B20" s="95" t="s">
        <v>152</v>
      </c>
      <c r="C20" s="11"/>
      <c r="D20" s="49" t="s">
        <v>72</v>
      </c>
      <c r="E20" s="170">
        <f>E21</f>
        <v>2259</v>
      </c>
      <c r="F20" s="185" t="e">
        <f t="shared" si="0"/>
        <v>#REF!</v>
      </c>
      <c r="G20" s="73" t="e">
        <f t="shared" si="0"/>
        <v>#REF!</v>
      </c>
    </row>
    <row r="21" spans="1:7" ht="22.5">
      <c r="A21" s="121" t="s">
        <v>53</v>
      </c>
      <c r="B21" s="95" t="s">
        <v>243</v>
      </c>
      <c r="C21" s="11"/>
      <c r="D21" s="49" t="s">
        <v>286</v>
      </c>
      <c r="E21" s="174">
        <f>E22</f>
        <v>2259</v>
      </c>
      <c r="F21" s="186" t="e">
        <f>F22+F23</f>
        <v>#REF!</v>
      </c>
      <c r="G21" s="74" t="e">
        <f>G22+G23</f>
        <v>#REF!</v>
      </c>
    </row>
    <row r="22" spans="1:7" ht="12.75">
      <c r="A22" s="121" t="s">
        <v>53</v>
      </c>
      <c r="B22" s="95" t="s">
        <v>244</v>
      </c>
      <c r="C22" s="11"/>
      <c r="D22" s="30" t="s">
        <v>62</v>
      </c>
      <c r="E22" s="174">
        <f>E23+E28</f>
        <v>2259</v>
      </c>
      <c r="F22" s="186" t="e">
        <f>#REF!</f>
        <v>#REF!</v>
      </c>
      <c r="G22" s="74" t="e">
        <f>#REF!</f>
        <v>#REF!</v>
      </c>
    </row>
    <row r="23" spans="1:7" ht="22.5">
      <c r="A23" s="121" t="s">
        <v>53</v>
      </c>
      <c r="B23" s="95" t="s">
        <v>245</v>
      </c>
      <c r="C23" s="11"/>
      <c r="D23" s="47" t="s">
        <v>287</v>
      </c>
      <c r="E23" s="174">
        <f>E24</f>
        <v>1637</v>
      </c>
      <c r="F23" s="186" t="e">
        <f>#REF!</f>
        <v>#REF!</v>
      </c>
      <c r="G23" s="74" t="e">
        <f>#REF!</f>
        <v>#REF!</v>
      </c>
    </row>
    <row r="24" spans="1:7" ht="12.75">
      <c r="A24" s="121" t="s">
        <v>53</v>
      </c>
      <c r="B24" s="95" t="s">
        <v>246</v>
      </c>
      <c r="C24" s="11"/>
      <c r="D24" s="30" t="s">
        <v>73</v>
      </c>
      <c r="E24" s="175">
        <f>E25+E26+E27</f>
        <v>1637</v>
      </c>
      <c r="F24" s="187" t="e">
        <f>F25</f>
        <v>#REF!</v>
      </c>
      <c r="G24" s="75" t="e">
        <f>G25</f>
        <v>#REF!</v>
      </c>
    </row>
    <row r="25" spans="1:7" ht="45" customHeight="1">
      <c r="A25" s="121" t="s">
        <v>53</v>
      </c>
      <c r="B25" s="95" t="s">
        <v>246</v>
      </c>
      <c r="C25" s="11" t="s">
        <v>27</v>
      </c>
      <c r="D25" s="31" t="s">
        <v>28</v>
      </c>
      <c r="E25" s="174">
        <f>ВЕД!F28</f>
        <v>1228.2</v>
      </c>
      <c r="F25" s="186" t="e">
        <f>F26</f>
        <v>#REF!</v>
      </c>
      <c r="G25" s="74" t="e">
        <f>G26</f>
        <v>#REF!</v>
      </c>
    </row>
    <row r="26" spans="1:7" ht="22.5">
      <c r="A26" s="121" t="s">
        <v>53</v>
      </c>
      <c r="B26" s="95" t="s">
        <v>246</v>
      </c>
      <c r="C26" s="11" t="s">
        <v>29</v>
      </c>
      <c r="D26" s="31" t="s">
        <v>30</v>
      </c>
      <c r="E26" s="174">
        <f>ВЕД!F29</f>
        <v>396.8</v>
      </c>
      <c r="F26" s="186" t="e">
        <f>F27+F30</f>
        <v>#REF!</v>
      </c>
      <c r="G26" s="74" t="e">
        <f>G27+G30</f>
        <v>#REF!</v>
      </c>
    </row>
    <row r="27" spans="1:7" ht="12.75">
      <c r="A27" s="121" t="s">
        <v>53</v>
      </c>
      <c r="B27" s="95" t="s">
        <v>246</v>
      </c>
      <c r="C27" s="11" t="s">
        <v>31</v>
      </c>
      <c r="D27" s="30" t="s">
        <v>32</v>
      </c>
      <c r="E27" s="174">
        <f>ВЕД!F30</f>
        <v>12</v>
      </c>
      <c r="F27" s="186" t="e">
        <f>F28</f>
        <v>#REF!</v>
      </c>
      <c r="G27" s="74" t="e">
        <f>G28</f>
        <v>#REF!</v>
      </c>
    </row>
    <row r="28" spans="1:7" ht="23.25" customHeight="1">
      <c r="A28" s="121" t="s">
        <v>53</v>
      </c>
      <c r="B28" s="95" t="s">
        <v>247</v>
      </c>
      <c r="C28" s="11"/>
      <c r="D28" s="47" t="s">
        <v>288</v>
      </c>
      <c r="E28" s="174">
        <f>E29</f>
        <v>622</v>
      </c>
      <c r="F28" s="186" t="e">
        <f>F29</f>
        <v>#REF!</v>
      </c>
      <c r="G28" s="74" t="e">
        <f>G29</f>
        <v>#REF!</v>
      </c>
    </row>
    <row r="29" spans="1:7" ht="12.75">
      <c r="A29" s="121" t="s">
        <v>53</v>
      </c>
      <c r="B29" s="95" t="s">
        <v>248</v>
      </c>
      <c r="C29" s="11"/>
      <c r="D29" s="30" t="s">
        <v>73</v>
      </c>
      <c r="E29" s="174">
        <f>E30</f>
        <v>622</v>
      </c>
      <c r="F29" s="186" t="e">
        <f>ВЕД!#REF!</f>
        <v>#REF!</v>
      </c>
      <c r="G29" s="74" t="e">
        <f>ВЕД!#REF!</f>
        <v>#REF!</v>
      </c>
    </row>
    <row r="30" spans="1:7" ht="45">
      <c r="A30" s="121" t="s">
        <v>53</v>
      </c>
      <c r="B30" s="95" t="s">
        <v>248</v>
      </c>
      <c r="C30" s="11" t="s">
        <v>27</v>
      </c>
      <c r="D30" s="31" t="s">
        <v>28</v>
      </c>
      <c r="E30" s="174">
        <f>ВЕД!F33</f>
        <v>622</v>
      </c>
      <c r="F30" s="186" t="e">
        <f>F38</f>
        <v>#REF!</v>
      </c>
      <c r="G30" s="74" t="e">
        <f>G38</f>
        <v>#REF!</v>
      </c>
    </row>
    <row r="31" spans="1:7" ht="33.75">
      <c r="A31" s="119" t="s">
        <v>127</v>
      </c>
      <c r="B31" s="98"/>
      <c r="C31" s="17"/>
      <c r="D31" s="103" t="s">
        <v>128</v>
      </c>
      <c r="E31" s="175">
        <f aca="true" t="shared" si="1" ref="E31:E36">E32</f>
        <v>120</v>
      </c>
      <c r="F31" s="186"/>
      <c r="G31" s="74"/>
    </row>
    <row r="32" spans="1:7" ht="12.75">
      <c r="A32" s="119" t="s">
        <v>127</v>
      </c>
      <c r="B32" s="98" t="s">
        <v>61</v>
      </c>
      <c r="C32" s="17"/>
      <c r="D32" s="103" t="s">
        <v>33</v>
      </c>
      <c r="E32" s="175">
        <f t="shared" si="1"/>
        <v>120</v>
      </c>
      <c r="F32" s="186"/>
      <c r="G32" s="74"/>
    </row>
    <row r="33" spans="1:7" ht="33.75">
      <c r="A33" s="121" t="s">
        <v>127</v>
      </c>
      <c r="B33" s="95" t="s">
        <v>266</v>
      </c>
      <c r="C33" s="11"/>
      <c r="D33" s="106" t="s">
        <v>88</v>
      </c>
      <c r="E33" s="174">
        <f t="shared" si="1"/>
        <v>120</v>
      </c>
      <c r="F33" s="186"/>
      <c r="G33" s="74"/>
    </row>
    <row r="34" spans="1:7" ht="12.75">
      <c r="A34" s="121" t="s">
        <v>127</v>
      </c>
      <c r="B34" s="95" t="s">
        <v>266</v>
      </c>
      <c r="C34" s="11"/>
      <c r="D34" s="106" t="s">
        <v>64</v>
      </c>
      <c r="E34" s="174">
        <f t="shared" si="1"/>
        <v>120</v>
      </c>
      <c r="F34" s="186"/>
      <c r="G34" s="74"/>
    </row>
    <row r="35" spans="1:7" ht="12.75">
      <c r="A35" s="121" t="s">
        <v>127</v>
      </c>
      <c r="B35" s="95" t="s">
        <v>267</v>
      </c>
      <c r="C35" s="11"/>
      <c r="D35" s="106" t="s">
        <v>62</v>
      </c>
      <c r="E35" s="174">
        <f t="shared" si="1"/>
        <v>120</v>
      </c>
      <c r="F35" s="186"/>
      <c r="G35" s="74"/>
    </row>
    <row r="36" spans="1:7" ht="22.5">
      <c r="A36" s="121" t="s">
        <v>127</v>
      </c>
      <c r="B36" s="95" t="s">
        <v>268</v>
      </c>
      <c r="C36" s="11"/>
      <c r="D36" s="106" t="s">
        <v>67</v>
      </c>
      <c r="E36" s="174">
        <f t="shared" si="1"/>
        <v>120</v>
      </c>
      <c r="F36" s="186"/>
      <c r="G36" s="74"/>
    </row>
    <row r="37" spans="1:7" ht="12.75">
      <c r="A37" s="121" t="s">
        <v>127</v>
      </c>
      <c r="B37" s="95" t="s">
        <v>268</v>
      </c>
      <c r="C37" s="11" t="s">
        <v>2</v>
      </c>
      <c r="D37" s="106" t="s">
        <v>3</v>
      </c>
      <c r="E37" s="174">
        <f>ВЕД!F40</f>
        <v>120</v>
      </c>
      <c r="F37" s="186"/>
      <c r="G37" s="74"/>
    </row>
    <row r="38" spans="1:7" ht="12.75">
      <c r="A38" s="119" t="s">
        <v>23</v>
      </c>
      <c r="B38" s="17"/>
      <c r="C38" s="17"/>
      <c r="D38" s="29" t="s">
        <v>14</v>
      </c>
      <c r="E38" s="175">
        <f>E39+E52</f>
        <v>451.95000000000005</v>
      </c>
      <c r="F38" s="186" t="e">
        <f>F39</f>
        <v>#REF!</v>
      </c>
      <c r="G38" s="74" t="e">
        <f>G39</f>
        <v>#REF!</v>
      </c>
    </row>
    <row r="39" spans="1:7" ht="33.75">
      <c r="A39" s="119" t="s">
        <v>23</v>
      </c>
      <c r="B39" s="98" t="s">
        <v>147</v>
      </c>
      <c r="C39" s="17"/>
      <c r="D39" s="103" t="s">
        <v>269</v>
      </c>
      <c r="E39" s="175">
        <f>E40+E46</f>
        <v>5.8500000000000005</v>
      </c>
      <c r="F39" s="186" t="e">
        <f>ВЕД!#REF!</f>
        <v>#REF!</v>
      </c>
      <c r="G39" s="74" t="e">
        <f>ВЕД!#REF!</f>
        <v>#REF!</v>
      </c>
    </row>
    <row r="40" spans="1:7" ht="33.75">
      <c r="A40" s="121" t="s">
        <v>23</v>
      </c>
      <c r="B40" s="95" t="s">
        <v>148</v>
      </c>
      <c r="C40" s="17"/>
      <c r="D40" s="49" t="s">
        <v>113</v>
      </c>
      <c r="E40" s="174">
        <f>E41</f>
        <v>5.7</v>
      </c>
      <c r="F40" s="186"/>
      <c r="G40" s="74"/>
    </row>
    <row r="41" spans="1:7" ht="22.5" customHeight="1">
      <c r="A41" s="121" t="s">
        <v>23</v>
      </c>
      <c r="B41" s="95" t="s">
        <v>149</v>
      </c>
      <c r="C41" s="17"/>
      <c r="D41" s="49" t="s">
        <v>115</v>
      </c>
      <c r="E41" s="174">
        <f>E42</f>
        <v>5.7</v>
      </c>
      <c r="F41" s="186"/>
      <c r="G41" s="74"/>
    </row>
    <row r="42" spans="1:7" ht="12.75">
      <c r="A42" s="121" t="s">
        <v>23</v>
      </c>
      <c r="B42" s="95" t="s">
        <v>150</v>
      </c>
      <c r="C42" s="17"/>
      <c r="D42" s="30" t="s">
        <v>62</v>
      </c>
      <c r="E42" s="170">
        <f>E43</f>
        <v>5.7</v>
      </c>
      <c r="F42" s="184" t="e">
        <f>F51+F43+F78</f>
        <v>#REF!</v>
      </c>
      <c r="G42" s="72" t="e">
        <f>G51+G43+G78</f>
        <v>#REF!</v>
      </c>
    </row>
    <row r="43" spans="1:7" ht="22.5">
      <c r="A43" s="121" t="s">
        <v>23</v>
      </c>
      <c r="B43" s="95" t="s">
        <v>151</v>
      </c>
      <c r="C43" s="17"/>
      <c r="D43" s="49" t="s">
        <v>114</v>
      </c>
      <c r="E43" s="170">
        <f>E44</f>
        <v>5.7</v>
      </c>
      <c r="F43" s="184" t="e">
        <f>F45</f>
        <v>#REF!</v>
      </c>
      <c r="G43" s="72" t="e">
        <f>G45</f>
        <v>#REF!</v>
      </c>
    </row>
    <row r="44" spans="1:7" ht="12.75">
      <c r="A44" s="121" t="s">
        <v>23</v>
      </c>
      <c r="B44" s="95" t="s">
        <v>292</v>
      </c>
      <c r="C44" s="17"/>
      <c r="D44" s="106" t="s">
        <v>34</v>
      </c>
      <c r="E44" s="170">
        <f>E45</f>
        <v>5.7</v>
      </c>
      <c r="F44" s="184"/>
      <c r="G44" s="72"/>
    </row>
    <row r="45" spans="1:7" ht="12.75">
      <c r="A45" s="121" t="s">
        <v>23</v>
      </c>
      <c r="B45" s="95" t="s">
        <v>292</v>
      </c>
      <c r="C45" s="11" t="s">
        <v>31</v>
      </c>
      <c r="D45" s="30" t="s">
        <v>32</v>
      </c>
      <c r="E45" s="170">
        <f>ВЕД!F48</f>
        <v>5.7</v>
      </c>
      <c r="F45" s="184" t="e">
        <f aca="true" t="shared" si="2" ref="F45:G49">F46</f>
        <v>#REF!</v>
      </c>
      <c r="G45" s="72" t="e">
        <f t="shared" si="2"/>
        <v>#REF!</v>
      </c>
    </row>
    <row r="46" spans="1:7" ht="12.75">
      <c r="A46" s="121" t="s">
        <v>23</v>
      </c>
      <c r="B46" s="95" t="s">
        <v>152</v>
      </c>
      <c r="C46" s="11"/>
      <c r="D46" s="49" t="s">
        <v>72</v>
      </c>
      <c r="E46" s="169">
        <f>E47</f>
        <v>0.15</v>
      </c>
      <c r="F46" s="184" t="e">
        <f t="shared" si="2"/>
        <v>#REF!</v>
      </c>
      <c r="G46" s="72" t="e">
        <f t="shared" si="2"/>
        <v>#REF!</v>
      </c>
    </row>
    <row r="47" spans="1:7" ht="45">
      <c r="A47" s="121" t="s">
        <v>23</v>
      </c>
      <c r="B47" s="95" t="s">
        <v>153</v>
      </c>
      <c r="C47" s="11"/>
      <c r="D47" s="30" t="s">
        <v>117</v>
      </c>
      <c r="E47" s="170">
        <f>E48</f>
        <v>0.15</v>
      </c>
      <c r="F47" s="184" t="e">
        <f t="shared" si="2"/>
        <v>#REF!</v>
      </c>
      <c r="G47" s="72" t="e">
        <f t="shared" si="2"/>
        <v>#REF!</v>
      </c>
    </row>
    <row r="48" spans="1:7" ht="22.5">
      <c r="A48" s="121" t="s">
        <v>23</v>
      </c>
      <c r="B48" s="95" t="s">
        <v>154</v>
      </c>
      <c r="C48" s="11"/>
      <c r="D48" s="47" t="s">
        <v>68</v>
      </c>
      <c r="E48" s="170">
        <f>E49</f>
        <v>0.15</v>
      </c>
      <c r="F48" s="184" t="e">
        <f t="shared" si="2"/>
        <v>#REF!</v>
      </c>
      <c r="G48" s="72" t="e">
        <f t="shared" si="2"/>
        <v>#REF!</v>
      </c>
    </row>
    <row r="49" spans="1:7" ht="56.25">
      <c r="A49" s="121" t="s">
        <v>23</v>
      </c>
      <c r="B49" s="95" t="s">
        <v>155</v>
      </c>
      <c r="C49" s="11"/>
      <c r="D49" s="47" t="s">
        <v>56</v>
      </c>
      <c r="E49" s="170">
        <f>E50</f>
        <v>0.15</v>
      </c>
      <c r="F49" s="184" t="e">
        <f t="shared" si="2"/>
        <v>#REF!</v>
      </c>
      <c r="G49" s="72" t="e">
        <f t="shared" si="2"/>
        <v>#REF!</v>
      </c>
    </row>
    <row r="50" spans="1:7" ht="12.75">
      <c r="A50" s="121" t="s">
        <v>23</v>
      </c>
      <c r="B50" s="95" t="s">
        <v>156</v>
      </c>
      <c r="C50" s="11"/>
      <c r="D50" s="30" t="s">
        <v>63</v>
      </c>
      <c r="E50" s="170">
        <f>E51</f>
        <v>0.15</v>
      </c>
      <c r="F50" s="184" t="e">
        <f>#REF!</f>
        <v>#REF!</v>
      </c>
      <c r="G50" s="72" t="e">
        <f>#REF!</f>
        <v>#REF!</v>
      </c>
    </row>
    <row r="51" spans="1:7" ht="21.75" customHeight="1">
      <c r="A51" s="121" t="s">
        <v>23</v>
      </c>
      <c r="B51" s="95" t="s">
        <v>156</v>
      </c>
      <c r="C51" s="11" t="s">
        <v>29</v>
      </c>
      <c r="D51" s="31" t="s">
        <v>30</v>
      </c>
      <c r="E51" s="170">
        <f>ВЕД!F54</f>
        <v>0.15</v>
      </c>
      <c r="F51" s="184" t="e">
        <f>F52+F75</f>
        <v>#REF!</v>
      </c>
      <c r="G51" s="72" t="e">
        <f>G52+G75</f>
        <v>#REF!</v>
      </c>
    </row>
    <row r="52" spans="1:7" ht="33.75">
      <c r="A52" s="119" t="s">
        <v>23</v>
      </c>
      <c r="B52" s="17" t="s">
        <v>157</v>
      </c>
      <c r="C52" s="17"/>
      <c r="D52" s="29" t="s">
        <v>141</v>
      </c>
      <c r="E52" s="169">
        <f>E53+E76</f>
        <v>446.1</v>
      </c>
      <c r="F52" s="184" t="e">
        <f>F53</f>
        <v>#REF!</v>
      </c>
      <c r="G52" s="72" t="e">
        <f>G53</f>
        <v>#REF!</v>
      </c>
    </row>
    <row r="53" spans="1:7" ht="12.75">
      <c r="A53" s="121" t="s">
        <v>23</v>
      </c>
      <c r="B53" s="11" t="s">
        <v>158</v>
      </c>
      <c r="C53" s="48"/>
      <c r="D53" s="49" t="s">
        <v>0</v>
      </c>
      <c r="E53" s="170">
        <f>E54+E71</f>
        <v>136.1</v>
      </c>
      <c r="F53" s="184" t="e">
        <f>F54+F67</f>
        <v>#REF!</v>
      </c>
      <c r="G53" s="72" t="e">
        <f>G54+G67</f>
        <v>#REF!</v>
      </c>
    </row>
    <row r="54" spans="1:7" ht="12.75">
      <c r="A54" s="121" t="s">
        <v>23</v>
      </c>
      <c r="B54" s="11" t="s">
        <v>159</v>
      </c>
      <c r="C54" s="48"/>
      <c r="D54" s="49" t="s">
        <v>74</v>
      </c>
      <c r="E54" s="170">
        <f>E55</f>
        <v>136.1</v>
      </c>
      <c r="F54" s="184" t="e">
        <f>F55+F59+F63</f>
        <v>#REF!</v>
      </c>
      <c r="G54" s="72" t="e">
        <f>G55+G59+G63</f>
        <v>#REF!</v>
      </c>
    </row>
    <row r="55" spans="1:7" ht="15" customHeight="1">
      <c r="A55" s="121" t="s">
        <v>23</v>
      </c>
      <c r="B55" s="11" t="s">
        <v>160</v>
      </c>
      <c r="C55" s="48"/>
      <c r="D55" s="30" t="s">
        <v>62</v>
      </c>
      <c r="E55" s="170">
        <f>E56+E59+E62+E65+E68</f>
        <v>136.1</v>
      </c>
      <c r="F55" s="184" t="e">
        <f aca="true" t="shared" si="3" ref="F55:G57">F56</f>
        <v>#REF!</v>
      </c>
      <c r="G55" s="72" t="e">
        <f t="shared" si="3"/>
        <v>#REF!</v>
      </c>
    </row>
    <row r="56" spans="1:7" ht="33.75" hidden="1">
      <c r="A56" s="121" t="s">
        <v>23</v>
      </c>
      <c r="B56" s="11" t="s">
        <v>161</v>
      </c>
      <c r="C56" s="48"/>
      <c r="D56" s="49" t="s">
        <v>75</v>
      </c>
      <c r="E56" s="170">
        <f>E57</f>
        <v>0</v>
      </c>
      <c r="F56" s="184" t="e">
        <f t="shared" si="3"/>
        <v>#REF!</v>
      </c>
      <c r="G56" s="72" t="e">
        <f t="shared" si="3"/>
        <v>#REF!</v>
      </c>
    </row>
    <row r="57" spans="1:7" ht="12.75" hidden="1">
      <c r="A57" s="121" t="s">
        <v>23</v>
      </c>
      <c r="B57" s="11" t="s">
        <v>162</v>
      </c>
      <c r="C57" s="18"/>
      <c r="D57" s="31" t="s">
        <v>34</v>
      </c>
      <c r="E57" s="170">
        <f>E58</f>
        <v>0</v>
      </c>
      <c r="F57" s="184" t="e">
        <f t="shared" si="3"/>
        <v>#REF!</v>
      </c>
      <c r="G57" s="72" t="e">
        <f t="shared" si="3"/>
        <v>#REF!</v>
      </c>
    </row>
    <row r="58" spans="1:7" ht="23.25" customHeight="1" hidden="1">
      <c r="A58" s="121" t="s">
        <v>23</v>
      </c>
      <c r="B58" s="11" t="s">
        <v>162</v>
      </c>
      <c r="C58" s="18" t="s">
        <v>29</v>
      </c>
      <c r="D58" s="31" t="s">
        <v>30</v>
      </c>
      <c r="E58" s="170">
        <f>ВЕД!F61</f>
        <v>0</v>
      </c>
      <c r="F58" s="184" t="e">
        <f>ВЕД!#REF!</f>
        <v>#REF!</v>
      </c>
      <c r="G58" s="72" t="e">
        <f>ВЕД!#REF!</f>
        <v>#REF!</v>
      </c>
    </row>
    <row r="59" spans="1:7" ht="24.75" customHeight="1" hidden="1">
      <c r="A59" s="121" t="s">
        <v>23</v>
      </c>
      <c r="B59" s="11" t="s">
        <v>163</v>
      </c>
      <c r="C59" s="18"/>
      <c r="D59" s="49" t="s">
        <v>118</v>
      </c>
      <c r="E59" s="170">
        <f>E60</f>
        <v>0</v>
      </c>
      <c r="F59" s="184" t="e">
        <f aca="true" t="shared" si="4" ref="F59:G61">F60</f>
        <v>#REF!</v>
      </c>
      <c r="G59" s="72" t="e">
        <f t="shared" si="4"/>
        <v>#REF!</v>
      </c>
    </row>
    <row r="60" spans="1:7" ht="12.75" hidden="1">
      <c r="A60" s="121" t="s">
        <v>23</v>
      </c>
      <c r="B60" s="11" t="s">
        <v>164</v>
      </c>
      <c r="C60" s="18"/>
      <c r="D60" s="31" t="s">
        <v>34</v>
      </c>
      <c r="E60" s="170">
        <f>E61</f>
        <v>0</v>
      </c>
      <c r="F60" s="184" t="e">
        <f t="shared" si="4"/>
        <v>#REF!</v>
      </c>
      <c r="G60" s="72" t="e">
        <f t="shared" si="4"/>
        <v>#REF!</v>
      </c>
    </row>
    <row r="61" spans="1:7" ht="21" customHeight="1" hidden="1">
      <c r="A61" s="121" t="s">
        <v>23</v>
      </c>
      <c r="B61" s="11" t="s">
        <v>164</v>
      </c>
      <c r="C61" s="18" t="s">
        <v>29</v>
      </c>
      <c r="D61" s="31" t="s">
        <v>30</v>
      </c>
      <c r="E61" s="170">
        <f>ВЕД!F64</f>
        <v>0</v>
      </c>
      <c r="F61" s="184" t="e">
        <f t="shared" si="4"/>
        <v>#REF!</v>
      </c>
      <c r="G61" s="72" t="e">
        <f t="shared" si="4"/>
        <v>#REF!</v>
      </c>
    </row>
    <row r="62" spans="1:7" ht="12.75" hidden="1">
      <c r="A62" s="121" t="s">
        <v>23</v>
      </c>
      <c r="B62" s="11" t="s">
        <v>165</v>
      </c>
      <c r="C62" s="18"/>
      <c r="D62" s="49" t="s">
        <v>76</v>
      </c>
      <c r="E62" s="170">
        <f>E63</f>
        <v>0</v>
      </c>
      <c r="F62" s="184" t="e">
        <f>ВЕД!#REF!</f>
        <v>#REF!</v>
      </c>
      <c r="G62" s="72" t="e">
        <f>ВЕД!#REF!</f>
        <v>#REF!</v>
      </c>
    </row>
    <row r="63" spans="1:7" ht="12.75" hidden="1">
      <c r="A63" s="121" t="s">
        <v>23</v>
      </c>
      <c r="B63" s="11" t="s">
        <v>166</v>
      </c>
      <c r="C63" s="18"/>
      <c r="D63" s="31" t="s">
        <v>34</v>
      </c>
      <c r="E63" s="170">
        <f>E64</f>
        <v>0</v>
      </c>
      <c r="F63" s="184" t="e">
        <f aca="true" t="shared" si="5" ref="F63:G65">F64</f>
        <v>#REF!</v>
      </c>
      <c r="G63" s="72" t="e">
        <f t="shared" si="5"/>
        <v>#REF!</v>
      </c>
    </row>
    <row r="64" spans="1:7" ht="22.5" customHeight="1" hidden="1">
      <c r="A64" s="121" t="s">
        <v>23</v>
      </c>
      <c r="B64" s="11" t="s">
        <v>166</v>
      </c>
      <c r="C64" s="18" t="s">
        <v>29</v>
      </c>
      <c r="D64" s="31" t="s">
        <v>30</v>
      </c>
      <c r="E64" s="170">
        <f>ВЕД!F67</f>
        <v>0</v>
      </c>
      <c r="F64" s="184" t="e">
        <f t="shared" si="5"/>
        <v>#REF!</v>
      </c>
      <c r="G64" s="72" t="e">
        <f t="shared" si="5"/>
        <v>#REF!</v>
      </c>
    </row>
    <row r="65" spans="1:7" ht="22.5">
      <c r="A65" s="121" t="s">
        <v>23</v>
      </c>
      <c r="B65" s="11" t="s">
        <v>167</v>
      </c>
      <c r="C65" s="18"/>
      <c r="D65" s="49" t="s">
        <v>77</v>
      </c>
      <c r="E65" s="170">
        <f>E66</f>
        <v>135.6</v>
      </c>
      <c r="F65" s="184" t="e">
        <f t="shared" si="5"/>
        <v>#REF!</v>
      </c>
      <c r="G65" s="72" t="e">
        <f t="shared" si="5"/>
        <v>#REF!</v>
      </c>
    </row>
    <row r="66" spans="1:7" ht="12.75">
      <c r="A66" s="121" t="s">
        <v>23</v>
      </c>
      <c r="B66" s="11" t="s">
        <v>168</v>
      </c>
      <c r="C66" s="18"/>
      <c r="D66" s="31" t="s">
        <v>34</v>
      </c>
      <c r="E66" s="170">
        <f>E67</f>
        <v>135.6</v>
      </c>
      <c r="F66" s="184" t="e">
        <f>ВЕД!#REF!</f>
        <v>#REF!</v>
      </c>
      <c r="G66" s="72" t="e">
        <f>ВЕД!#REF!</f>
        <v>#REF!</v>
      </c>
    </row>
    <row r="67" spans="1:7" ht="21" customHeight="1">
      <c r="A67" s="121" t="s">
        <v>23</v>
      </c>
      <c r="B67" s="11" t="s">
        <v>168</v>
      </c>
      <c r="C67" s="18" t="s">
        <v>29</v>
      </c>
      <c r="D67" s="31" t="s">
        <v>30</v>
      </c>
      <c r="E67" s="170">
        <f>ВЕД!F70</f>
        <v>135.6</v>
      </c>
      <c r="F67" s="184" t="e">
        <f>F71</f>
        <v>#REF!</v>
      </c>
      <c r="G67" s="72" t="e">
        <f>G71</f>
        <v>#REF!</v>
      </c>
    </row>
    <row r="68" spans="1:7" ht="15" customHeight="1">
      <c r="A68" s="11" t="s">
        <v>23</v>
      </c>
      <c r="B68" s="11" t="s">
        <v>296</v>
      </c>
      <c r="C68" s="18"/>
      <c r="D68" s="105" t="s">
        <v>307</v>
      </c>
      <c r="E68" s="170">
        <f>E69</f>
        <v>0.5</v>
      </c>
      <c r="F68" s="184"/>
      <c r="G68" s="72"/>
    </row>
    <row r="69" spans="1:7" ht="12.75" customHeight="1">
      <c r="A69" s="11" t="s">
        <v>23</v>
      </c>
      <c r="B69" s="11" t="s">
        <v>295</v>
      </c>
      <c r="C69" s="18"/>
      <c r="D69" s="106" t="s">
        <v>34</v>
      </c>
      <c r="E69" s="170">
        <f>E70</f>
        <v>0.5</v>
      </c>
      <c r="F69" s="184"/>
      <c r="G69" s="72"/>
    </row>
    <row r="70" spans="1:7" ht="21" customHeight="1">
      <c r="A70" s="11" t="s">
        <v>23</v>
      </c>
      <c r="B70" s="11" t="s">
        <v>295</v>
      </c>
      <c r="C70" s="18" t="s">
        <v>29</v>
      </c>
      <c r="D70" s="106" t="s">
        <v>30</v>
      </c>
      <c r="E70" s="170">
        <f>ВЕД!F73</f>
        <v>0.5</v>
      </c>
      <c r="F70" s="184"/>
      <c r="G70" s="72"/>
    </row>
    <row r="71" spans="1:7" ht="12.75">
      <c r="A71" s="121" t="s">
        <v>23</v>
      </c>
      <c r="B71" s="11" t="s">
        <v>169</v>
      </c>
      <c r="C71" s="18"/>
      <c r="D71" s="49" t="s">
        <v>48</v>
      </c>
      <c r="E71" s="170">
        <f>E72</f>
        <v>0</v>
      </c>
      <c r="F71" s="184" t="e">
        <f aca="true" t="shared" si="6" ref="F71:G73">F72</f>
        <v>#REF!</v>
      </c>
      <c r="G71" s="72" t="e">
        <f t="shared" si="6"/>
        <v>#REF!</v>
      </c>
    </row>
    <row r="72" spans="1:7" ht="12.75">
      <c r="A72" s="121" t="s">
        <v>23</v>
      </c>
      <c r="B72" s="11" t="s">
        <v>170</v>
      </c>
      <c r="C72" s="18"/>
      <c r="D72" s="30" t="s">
        <v>62</v>
      </c>
      <c r="E72" s="170">
        <f>E73</f>
        <v>0</v>
      </c>
      <c r="F72" s="184" t="e">
        <f t="shared" si="6"/>
        <v>#REF!</v>
      </c>
      <c r="G72" s="72" t="e">
        <f t="shared" si="6"/>
        <v>#REF!</v>
      </c>
    </row>
    <row r="73" spans="1:7" ht="48.75" customHeight="1">
      <c r="A73" s="121" t="s">
        <v>23</v>
      </c>
      <c r="B73" s="11" t="s">
        <v>171</v>
      </c>
      <c r="C73" s="18"/>
      <c r="D73" s="49" t="s">
        <v>124</v>
      </c>
      <c r="E73" s="170">
        <f>E74</f>
        <v>0</v>
      </c>
      <c r="F73" s="184" t="e">
        <f t="shared" si="6"/>
        <v>#REF!</v>
      </c>
      <c r="G73" s="72" t="e">
        <f t="shared" si="6"/>
        <v>#REF!</v>
      </c>
    </row>
    <row r="74" spans="1:7" ht="12.75">
      <c r="A74" s="121" t="s">
        <v>23</v>
      </c>
      <c r="B74" s="11" t="s">
        <v>172</v>
      </c>
      <c r="C74" s="18"/>
      <c r="D74" s="31" t="s">
        <v>34</v>
      </c>
      <c r="E74" s="170">
        <f>E75</f>
        <v>0</v>
      </c>
      <c r="F74" s="184" t="e">
        <f>ВЕД!#REF!</f>
        <v>#REF!</v>
      </c>
      <c r="G74" s="72" t="e">
        <f>ВЕД!#REF!</f>
        <v>#REF!</v>
      </c>
    </row>
    <row r="75" spans="1:7" ht="24" customHeight="1">
      <c r="A75" s="121" t="s">
        <v>23</v>
      </c>
      <c r="B75" s="11" t="s">
        <v>172</v>
      </c>
      <c r="C75" s="18" t="s">
        <v>29</v>
      </c>
      <c r="D75" s="31" t="s">
        <v>30</v>
      </c>
      <c r="E75" s="170">
        <f>ВЕД!F78</f>
        <v>0</v>
      </c>
      <c r="F75" s="184" t="e">
        <f>F76</f>
        <v>#REF!</v>
      </c>
      <c r="G75" s="72" t="e">
        <f>G76</f>
        <v>#REF!</v>
      </c>
    </row>
    <row r="76" spans="1:7" ht="12.75">
      <c r="A76" s="121" t="s">
        <v>23</v>
      </c>
      <c r="B76" s="11" t="s">
        <v>173</v>
      </c>
      <c r="C76" s="50"/>
      <c r="D76" s="49" t="s">
        <v>1</v>
      </c>
      <c r="E76" s="170">
        <f>E77+E85</f>
        <v>310</v>
      </c>
      <c r="F76" s="184" t="e">
        <f>F77</f>
        <v>#REF!</v>
      </c>
      <c r="G76" s="72" t="e">
        <f>G77</f>
        <v>#REF!</v>
      </c>
    </row>
    <row r="77" spans="1:7" ht="27.75" customHeight="1">
      <c r="A77" s="121" t="s">
        <v>23</v>
      </c>
      <c r="B77" s="11" t="s">
        <v>174</v>
      </c>
      <c r="C77" s="50"/>
      <c r="D77" s="49" t="s">
        <v>84</v>
      </c>
      <c r="E77" s="170">
        <f>E78</f>
        <v>130</v>
      </c>
      <c r="F77" s="184" t="e">
        <f>#REF!</f>
        <v>#REF!</v>
      </c>
      <c r="G77" s="72" t="e">
        <f>#REF!</f>
        <v>#REF!</v>
      </c>
    </row>
    <row r="78" spans="1:7" ht="12.75">
      <c r="A78" s="121" t="s">
        <v>23</v>
      </c>
      <c r="B78" s="11" t="s">
        <v>175</v>
      </c>
      <c r="C78" s="50"/>
      <c r="D78" s="30" t="s">
        <v>62</v>
      </c>
      <c r="E78" s="170">
        <f>E79+E82</f>
        <v>130</v>
      </c>
      <c r="F78" s="184" t="e">
        <f>F79</f>
        <v>#REF!</v>
      </c>
      <c r="G78" s="72" t="e">
        <f>G79</f>
        <v>#REF!</v>
      </c>
    </row>
    <row r="79" spans="1:7" ht="12.75">
      <c r="A79" s="121" t="s">
        <v>23</v>
      </c>
      <c r="B79" s="11" t="s">
        <v>176</v>
      </c>
      <c r="C79" s="50"/>
      <c r="D79" s="49" t="s">
        <v>81</v>
      </c>
      <c r="E79" s="170">
        <f>E80</f>
        <v>30</v>
      </c>
      <c r="F79" s="184" t="e">
        <f>F80</f>
        <v>#REF!</v>
      </c>
      <c r="G79" s="72" t="e">
        <f>G80</f>
        <v>#REF!</v>
      </c>
    </row>
    <row r="80" spans="1:7" ht="12.75">
      <c r="A80" s="121" t="s">
        <v>23</v>
      </c>
      <c r="B80" s="11" t="s">
        <v>177</v>
      </c>
      <c r="C80" s="18"/>
      <c r="D80" s="31" t="s">
        <v>34</v>
      </c>
      <c r="E80" s="170">
        <f>E81</f>
        <v>30</v>
      </c>
      <c r="F80" s="184" t="e">
        <f>F82</f>
        <v>#REF!</v>
      </c>
      <c r="G80" s="72" t="e">
        <f>G82</f>
        <v>#REF!</v>
      </c>
    </row>
    <row r="81" spans="1:7" ht="22.5">
      <c r="A81" s="121" t="s">
        <v>23</v>
      </c>
      <c r="B81" s="11" t="s">
        <v>177</v>
      </c>
      <c r="C81" s="18" t="s">
        <v>29</v>
      </c>
      <c r="D81" s="31" t="s">
        <v>30</v>
      </c>
      <c r="E81" s="170">
        <f>ВЕД!F84</f>
        <v>30</v>
      </c>
      <c r="F81" s="184"/>
      <c r="G81" s="72"/>
    </row>
    <row r="82" spans="1:7" ht="22.5">
      <c r="A82" s="121" t="s">
        <v>23</v>
      </c>
      <c r="B82" s="11" t="s">
        <v>178</v>
      </c>
      <c r="C82" s="50"/>
      <c r="D82" s="47" t="s">
        <v>82</v>
      </c>
      <c r="E82" s="170">
        <f>E83</f>
        <v>100</v>
      </c>
      <c r="F82" s="184" t="e">
        <f>F83</f>
        <v>#REF!</v>
      </c>
      <c r="G82" s="72" t="e">
        <f>G83</f>
        <v>#REF!</v>
      </c>
    </row>
    <row r="83" spans="1:7" ht="12.75">
      <c r="A83" s="121" t="s">
        <v>23</v>
      </c>
      <c r="B83" s="11" t="s">
        <v>179</v>
      </c>
      <c r="C83" s="18"/>
      <c r="D83" s="31" t="s">
        <v>34</v>
      </c>
      <c r="E83" s="170">
        <f>E84</f>
        <v>100</v>
      </c>
      <c r="F83" s="184" t="e">
        <f>ВЕД!#REF!</f>
        <v>#REF!</v>
      </c>
      <c r="G83" s="72" t="e">
        <f>ВЕД!#REF!</f>
        <v>#REF!</v>
      </c>
    </row>
    <row r="84" spans="1:7" ht="22.5">
      <c r="A84" s="121" t="s">
        <v>23</v>
      </c>
      <c r="B84" s="11" t="s">
        <v>179</v>
      </c>
      <c r="C84" s="18" t="s">
        <v>29</v>
      </c>
      <c r="D84" s="31" t="s">
        <v>30</v>
      </c>
      <c r="E84" s="170">
        <f>ВЕД!F87</f>
        <v>100</v>
      </c>
      <c r="F84" s="184"/>
      <c r="G84" s="72"/>
    </row>
    <row r="85" spans="1:7" ht="12.75">
      <c r="A85" s="121" t="s">
        <v>23</v>
      </c>
      <c r="B85" s="11" t="s">
        <v>180</v>
      </c>
      <c r="C85" s="18"/>
      <c r="D85" s="105" t="s">
        <v>271</v>
      </c>
      <c r="E85" s="170">
        <f>E86</f>
        <v>180</v>
      </c>
      <c r="F85" s="184"/>
      <c r="G85" s="72"/>
    </row>
    <row r="86" spans="1:7" ht="12.75">
      <c r="A86" s="121" t="s">
        <v>23</v>
      </c>
      <c r="B86" s="11" t="s">
        <v>181</v>
      </c>
      <c r="C86" s="18"/>
      <c r="D86" s="106" t="s">
        <v>62</v>
      </c>
      <c r="E86" s="170">
        <f>E87</f>
        <v>180</v>
      </c>
      <c r="F86" s="184"/>
      <c r="G86" s="72"/>
    </row>
    <row r="87" spans="1:7" ht="33.75">
      <c r="A87" s="121" t="s">
        <v>23</v>
      </c>
      <c r="B87" s="11" t="s">
        <v>182</v>
      </c>
      <c r="C87" s="18"/>
      <c r="D87" s="105" t="s">
        <v>273</v>
      </c>
      <c r="E87" s="170">
        <f>E88</f>
        <v>180</v>
      </c>
      <c r="F87" s="184"/>
      <c r="G87" s="72"/>
    </row>
    <row r="88" spans="1:7" ht="12.75">
      <c r="A88" s="121" t="s">
        <v>23</v>
      </c>
      <c r="B88" s="11" t="s">
        <v>183</v>
      </c>
      <c r="C88" s="18"/>
      <c r="D88" s="106" t="s">
        <v>34</v>
      </c>
      <c r="E88" s="170">
        <f>E89</f>
        <v>180</v>
      </c>
      <c r="F88" s="184"/>
      <c r="G88" s="72"/>
    </row>
    <row r="89" spans="1:7" ht="22.5">
      <c r="A89" s="121" t="s">
        <v>23</v>
      </c>
      <c r="B89" s="11" t="s">
        <v>183</v>
      </c>
      <c r="C89" s="18" t="s">
        <v>29</v>
      </c>
      <c r="D89" s="106" t="s">
        <v>30</v>
      </c>
      <c r="E89" s="170">
        <f>ВЕД!F92</f>
        <v>180</v>
      </c>
      <c r="F89" s="184"/>
      <c r="G89" s="72"/>
    </row>
    <row r="90" spans="1:7" ht="12.75">
      <c r="A90" s="119" t="s">
        <v>89</v>
      </c>
      <c r="B90" s="17"/>
      <c r="C90" s="58"/>
      <c r="D90" s="29" t="s">
        <v>90</v>
      </c>
      <c r="E90" s="169">
        <f aca="true" t="shared" si="7" ref="E90:E96">E91</f>
        <v>172.9</v>
      </c>
      <c r="F90" s="184" t="e">
        <f>F91+F111+F117</f>
        <v>#REF!</v>
      </c>
      <c r="G90" s="72" t="e">
        <f>G91+G111+G117</f>
        <v>#REF!</v>
      </c>
    </row>
    <row r="91" spans="1:7" ht="12.75">
      <c r="A91" s="119" t="s">
        <v>91</v>
      </c>
      <c r="B91" s="17"/>
      <c r="C91" s="58"/>
      <c r="D91" s="29" t="s">
        <v>92</v>
      </c>
      <c r="E91" s="169">
        <f t="shared" si="7"/>
        <v>172.9</v>
      </c>
      <c r="F91" s="184" t="e">
        <f aca="true" t="shared" si="8" ref="F91:G93">F92</f>
        <v>#REF!</v>
      </c>
      <c r="G91" s="72" t="e">
        <f t="shared" si="8"/>
        <v>#REF!</v>
      </c>
    </row>
    <row r="92" spans="1:7" ht="37.5" customHeight="1">
      <c r="A92" s="119" t="s">
        <v>91</v>
      </c>
      <c r="B92" s="98" t="s">
        <v>147</v>
      </c>
      <c r="C92" s="17"/>
      <c r="D92" s="103" t="s">
        <v>269</v>
      </c>
      <c r="E92" s="169">
        <f t="shared" si="7"/>
        <v>172.9</v>
      </c>
      <c r="F92" s="184" t="e">
        <f t="shared" si="8"/>
        <v>#REF!</v>
      </c>
      <c r="G92" s="72" t="e">
        <f t="shared" si="8"/>
        <v>#REF!</v>
      </c>
    </row>
    <row r="93" spans="1:7" ht="12.75">
      <c r="A93" s="121" t="s">
        <v>91</v>
      </c>
      <c r="B93" s="95" t="s">
        <v>152</v>
      </c>
      <c r="C93" s="18"/>
      <c r="D93" s="49" t="s">
        <v>72</v>
      </c>
      <c r="E93" s="170">
        <f t="shared" si="7"/>
        <v>172.9</v>
      </c>
      <c r="F93" s="185" t="e">
        <f t="shared" si="8"/>
        <v>#REF!</v>
      </c>
      <c r="G93" s="73" t="e">
        <f t="shared" si="8"/>
        <v>#REF!</v>
      </c>
    </row>
    <row r="94" spans="1:7" ht="22.5">
      <c r="A94" s="121" t="s">
        <v>91</v>
      </c>
      <c r="B94" s="95" t="s">
        <v>184</v>
      </c>
      <c r="C94" s="18"/>
      <c r="D94" s="49" t="s">
        <v>116</v>
      </c>
      <c r="E94" s="170">
        <f t="shared" si="7"/>
        <v>172.9</v>
      </c>
      <c r="F94" s="185" t="e">
        <f>F95+F101</f>
        <v>#REF!</v>
      </c>
      <c r="G94" s="73" t="e">
        <f>G95+G101</f>
        <v>#REF!</v>
      </c>
    </row>
    <row r="95" spans="1:7" ht="33.75">
      <c r="A95" s="121" t="s">
        <v>91</v>
      </c>
      <c r="B95" s="95" t="s">
        <v>274</v>
      </c>
      <c r="C95" s="18"/>
      <c r="D95" s="30" t="s">
        <v>93</v>
      </c>
      <c r="E95" s="170">
        <f t="shared" si="7"/>
        <v>172.9</v>
      </c>
      <c r="F95" s="185" t="e">
        <f aca="true" t="shared" si="9" ref="F95:G97">F96</f>
        <v>#REF!</v>
      </c>
      <c r="G95" s="73" t="e">
        <f t="shared" si="9"/>
        <v>#REF!</v>
      </c>
    </row>
    <row r="96" spans="1:7" ht="22.5">
      <c r="A96" s="121" t="s">
        <v>91</v>
      </c>
      <c r="B96" s="95" t="s">
        <v>275</v>
      </c>
      <c r="C96" s="18"/>
      <c r="D96" s="31" t="s">
        <v>94</v>
      </c>
      <c r="E96" s="170">
        <f t="shared" si="7"/>
        <v>172.9</v>
      </c>
      <c r="F96" s="185" t="e">
        <f t="shared" si="9"/>
        <v>#REF!</v>
      </c>
      <c r="G96" s="73" t="e">
        <f t="shared" si="9"/>
        <v>#REF!</v>
      </c>
    </row>
    <row r="97" spans="1:7" ht="22.5">
      <c r="A97" s="121" t="s">
        <v>91</v>
      </c>
      <c r="B97" s="95" t="s">
        <v>276</v>
      </c>
      <c r="C97" s="18"/>
      <c r="D97" s="31" t="s">
        <v>67</v>
      </c>
      <c r="E97" s="170">
        <f>E98+E99</f>
        <v>172.9</v>
      </c>
      <c r="F97" s="185" t="e">
        <f t="shared" si="9"/>
        <v>#REF!</v>
      </c>
      <c r="G97" s="73" t="e">
        <f t="shared" si="9"/>
        <v>#REF!</v>
      </c>
    </row>
    <row r="98" spans="1:7" ht="45">
      <c r="A98" s="121" t="s">
        <v>91</v>
      </c>
      <c r="B98" s="95" t="s">
        <v>276</v>
      </c>
      <c r="C98" s="18" t="s">
        <v>27</v>
      </c>
      <c r="D98" s="31" t="s">
        <v>28</v>
      </c>
      <c r="E98" s="170">
        <f>ВЕД!F101</f>
        <v>157.6</v>
      </c>
      <c r="F98" s="185" t="e">
        <f>F99+F100</f>
        <v>#REF!</v>
      </c>
      <c r="G98" s="73" t="e">
        <f>G99+G100</f>
        <v>#REF!</v>
      </c>
    </row>
    <row r="99" spans="1:7" ht="22.5">
      <c r="A99" s="121" t="s">
        <v>91</v>
      </c>
      <c r="B99" s="95" t="s">
        <v>276</v>
      </c>
      <c r="C99" s="18" t="s">
        <v>29</v>
      </c>
      <c r="D99" s="31" t="s">
        <v>30</v>
      </c>
      <c r="E99" s="170">
        <f>ВЕД!F102</f>
        <v>15.3</v>
      </c>
      <c r="F99" s="185">
        <v>0</v>
      </c>
      <c r="G99" s="73">
        <v>0</v>
      </c>
    </row>
    <row r="100" spans="1:7" ht="15.75" customHeight="1">
      <c r="A100" s="119" t="s">
        <v>10</v>
      </c>
      <c r="B100" s="17"/>
      <c r="C100" s="17"/>
      <c r="D100" s="29" t="s">
        <v>15</v>
      </c>
      <c r="E100" s="169">
        <f>E101+E114</f>
        <v>247</v>
      </c>
      <c r="F100" s="185" t="e">
        <f>ВЕД!#REF!</f>
        <v>#REF!</v>
      </c>
      <c r="G100" s="73" t="e">
        <f>ВЕД!#REF!</f>
        <v>#REF!</v>
      </c>
    </row>
    <row r="101" spans="1:7" ht="22.5">
      <c r="A101" s="119" t="s">
        <v>11</v>
      </c>
      <c r="B101" s="17"/>
      <c r="C101" s="17"/>
      <c r="D101" s="29" t="s">
        <v>24</v>
      </c>
      <c r="E101" s="169">
        <f aca="true" t="shared" si="10" ref="E101:G102">E102</f>
        <v>5</v>
      </c>
      <c r="F101" s="185" t="e">
        <f t="shared" si="10"/>
        <v>#REF!</v>
      </c>
      <c r="G101" s="73" t="e">
        <f t="shared" si="10"/>
        <v>#REF!</v>
      </c>
    </row>
    <row r="102" spans="1:7" ht="33.75">
      <c r="A102" s="119" t="s">
        <v>11</v>
      </c>
      <c r="B102" s="17" t="s">
        <v>185</v>
      </c>
      <c r="C102" s="17"/>
      <c r="D102" s="29" t="s">
        <v>142</v>
      </c>
      <c r="E102" s="169">
        <f t="shared" si="10"/>
        <v>5</v>
      </c>
      <c r="F102" s="185" t="e">
        <f t="shared" si="10"/>
        <v>#REF!</v>
      </c>
      <c r="G102" s="73" t="e">
        <f t="shared" si="10"/>
        <v>#REF!</v>
      </c>
    </row>
    <row r="103" spans="1:7" ht="22.5">
      <c r="A103" s="121" t="s">
        <v>11</v>
      </c>
      <c r="B103" s="11" t="s">
        <v>186</v>
      </c>
      <c r="C103" s="11"/>
      <c r="D103" s="49" t="s">
        <v>85</v>
      </c>
      <c r="E103" s="170">
        <f>E104+E109</f>
        <v>5</v>
      </c>
      <c r="F103" s="185" t="e">
        <f>#REF!</f>
        <v>#REF!</v>
      </c>
      <c r="G103" s="73" t="e">
        <f>#REF!</f>
        <v>#REF!</v>
      </c>
    </row>
    <row r="104" spans="1:7" ht="45">
      <c r="A104" s="121" t="s">
        <v>11</v>
      </c>
      <c r="B104" s="11" t="s">
        <v>187</v>
      </c>
      <c r="C104" s="43"/>
      <c r="D104" s="49" t="s">
        <v>49</v>
      </c>
      <c r="E104" s="174">
        <f>E105</f>
        <v>5</v>
      </c>
      <c r="F104" s="187" t="e">
        <f aca="true" t="shared" si="11" ref="F104:G110">F105</f>
        <v>#REF!</v>
      </c>
      <c r="G104" s="75" t="e">
        <f t="shared" si="11"/>
        <v>#REF!</v>
      </c>
    </row>
    <row r="105" spans="1:7" ht="15" customHeight="1">
      <c r="A105" s="121" t="s">
        <v>11</v>
      </c>
      <c r="B105" s="11" t="s">
        <v>188</v>
      </c>
      <c r="C105" s="43"/>
      <c r="D105" s="30" t="s">
        <v>62</v>
      </c>
      <c r="E105" s="174">
        <f>E106</f>
        <v>5</v>
      </c>
      <c r="F105" s="187" t="e">
        <f t="shared" si="11"/>
        <v>#REF!</v>
      </c>
      <c r="G105" s="75" t="e">
        <f t="shared" si="11"/>
        <v>#REF!</v>
      </c>
    </row>
    <row r="106" spans="1:7" ht="33.75">
      <c r="A106" s="121" t="s">
        <v>11</v>
      </c>
      <c r="B106" s="11" t="s">
        <v>189</v>
      </c>
      <c r="C106" s="43"/>
      <c r="D106" s="49" t="s">
        <v>50</v>
      </c>
      <c r="E106" s="174">
        <f>E107</f>
        <v>5</v>
      </c>
      <c r="F106" s="186" t="e">
        <f t="shared" si="11"/>
        <v>#REF!</v>
      </c>
      <c r="G106" s="74" t="e">
        <f t="shared" si="11"/>
        <v>#REF!</v>
      </c>
    </row>
    <row r="107" spans="1:7" ht="12.75">
      <c r="A107" s="121" t="s">
        <v>11</v>
      </c>
      <c r="B107" s="11" t="s">
        <v>190</v>
      </c>
      <c r="C107" s="43"/>
      <c r="D107" s="31" t="s">
        <v>34</v>
      </c>
      <c r="E107" s="174">
        <f>E108</f>
        <v>5</v>
      </c>
      <c r="F107" s="186" t="e">
        <f t="shared" si="11"/>
        <v>#REF!</v>
      </c>
      <c r="G107" s="74" t="e">
        <f t="shared" si="11"/>
        <v>#REF!</v>
      </c>
    </row>
    <row r="108" spans="1:7" ht="22.5">
      <c r="A108" s="121" t="s">
        <v>11</v>
      </c>
      <c r="B108" s="11" t="s">
        <v>190</v>
      </c>
      <c r="C108" s="11" t="s">
        <v>29</v>
      </c>
      <c r="D108" s="31" t="s">
        <v>30</v>
      </c>
      <c r="E108" s="174">
        <f>ВЕД!F111</f>
        <v>5</v>
      </c>
      <c r="F108" s="186" t="e">
        <f t="shared" si="11"/>
        <v>#REF!</v>
      </c>
      <c r="G108" s="74" t="e">
        <f t="shared" si="11"/>
        <v>#REF!</v>
      </c>
    </row>
    <row r="109" spans="1:7" ht="33.75" hidden="1">
      <c r="A109" s="121" t="s">
        <v>11</v>
      </c>
      <c r="B109" s="11" t="s">
        <v>191</v>
      </c>
      <c r="C109" s="43"/>
      <c r="D109" s="31" t="s">
        <v>51</v>
      </c>
      <c r="E109" s="174">
        <f>E110</f>
        <v>0</v>
      </c>
      <c r="F109" s="186" t="e">
        <f t="shared" si="11"/>
        <v>#REF!</v>
      </c>
      <c r="G109" s="74" t="e">
        <f t="shared" si="11"/>
        <v>#REF!</v>
      </c>
    </row>
    <row r="110" spans="1:7" ht="12.75" hidden="1">
      <c r="A110" s="121" t="s">
        <v>11</v>
      </c>
      <c r="B110" s="11" t="s">
        <v>192</v>
      </c>
      <c r="C110" s="43"/>
      <c r="D110" s="30" t="s">
        <v>62</v>
      </c>
      <c r="E110" s="174">
        <f>E111</f>
        <v>0</v>
      </c>
      <c r="F110" s="186" t="e">
        <f t="shared" si="11"/>
        <v>#REF!</v>
      </c>
      <c r="G110" s="74" t="e">
        <f t="shared" si="11"/>
        <v>#REF!</v>
      </c>
    </row>
    <row r="111" spans="1:7" ht="33.75" hidden="1">
      <c r="A111" s="121" t="s">
        <v>11</v>
      </c>
      <c r="B111" s="11" t="s">
        <v>193</v>
      </c>
      <c r="C111" s="43"/>
      <c r="D111" s="31" t="s">
        <v>52</v>
      </c>
      <c r="E111" s="174">
        <f>E112</f>
        <v>0</v>
      </c>
      <c r="F111" s="186" t="e">
        <f>#REF!</f>
        <v>#REF!</v>
      </c>
      <c r="G111" s="74" t="e">
        <f>#REF!</f>
        <v>#REF!</v>
      </c>
    </row>
    <row r="112" spans="1:7" ht="12.75" hidden="1">
      <c r="A112" s="121" t="s">
        <v>11</v>
      </c>
      <c r="B112" s="11" t="s">
        <v>194</v>
      </c>
      <c r="C112" s="43"/>
      <c r="D112" s="31" t="s">
        <v>34</v>
      </c>
      <c r="E112" s="174">
        <f>E113</f>
        <v>0</v>
      </c>
      <c r="F112" s="186" t="e">
        <f aca="true" t="shared" si="12" ref="F112:G118">F113</f>
        <v>#REF!</v>
      </c>
      <c r="G112" s="74" t="e">
        <f t="shared" si="12"/>
        <v>#REF!</v>
      </c>
    </row>
    <row r="113" spans="1:7" ht="22.5" hidden="1">
      <c r="A113" s="121" t="s">
        <v>11</v>
      </c>
      <c r="B113" s="11" t="s">
        <v>194</v>
      </c>
      <c r="C113" s="11" t="s">
        <v>29</v>
      </c>
      <c r="D113" s="31" t="s">
        <v>30</v>
      </c>
      <c r="E113" s="174">
        <f>ВЕД!F116</f>
        <v>0</v>
      </c>
      <c r="F113" s="186" t="e">
        <f t="shared" si="12"/>
        <v>#REF!</v>
      </c>
      <c r="G113" s="74" t="e">
        <f t="shared" si="12"/>
        <v>#REF!</v>
      </c>
    </row>
    <row r="114" spans="1:7" ht="12.75">
      <c r="A114" s="136" t="s">
        <v>35</v>
      </c>
      <c r="B114" s="17"/>
      <c r="C114" s="17"/>
      <c r="D114" s="32" t="s">
        <v>36</v>
      </c>
      <c r="E114" s="169">
        <f>E115</f>
        <v>242</v>
      </c>
      <c r="F114" s="185" t="e">
        <f t="shared" si="12"/>
        <v>#REF!</v>
      </c>
      <c r="G114" s="73" t="e">
        <f t="shared" si="12"/>
        <v>#REF!</v>
      </c>
    </row>
    <row r="115" spans="1:7" ht="33.75">
      <c r="A115" s="136" t="s">
        <v>35</v>
      </c>
      <c r="B115" s="17" t="s">
        <v>185</v>
      </c>
      <c r="C115" s="17"/>
      <c r="D115" s="29" t="s">
        <v>142</v>
      </c>
      <c r="E115" s="169">
        <f>E116</f>
        <v>242</v>
      </c>
      <c r="F115" s="185" t="e">
        <f t="shared" si="12"/>
        <v>#REF!</v>
      </c>
      <c r="G115" s="73" t="e">
        <f t="shared" si="12"/>
        <v>#REF!</v>
      </c>
    </row>
    <row r="116" spans="1:7" ht="12.75">
      <c r="A116" s="137" t="s">
        <v>35</v>
      </c>
      <c r="B116" s="11" t="s">
        <v>195</v>
      </c>
      <c r="C116" s="11"/>
      <c r="D116" s="47" t="s">
        <v>86</v>
      </c>
      <c r="E116" s="170">
        <f>E117</f>
        <v>242</v>
      </c>
      <c r="F116" s="185" t="e">
        <f t="shared" si="12"/>
        <v>#REF!</v>
      </c>
      <c r="G116" s="73" t="e">
        <f t="shared" si="12"/>
        <v>#REF!</v>
      </c>
    </row>
    <row r="117" spans="1:7" ht="22.5">
      <c r="A117" s="137" t="s">
        <v>35</v>
      </c>
      <c r="B117" s="11" t="s">
        <v>196</v>
      </c>
      <c r="C117" s="11"/>
      <c r="D117" s="49" t="s">
        <v>270</v>
      </c>
      <c r="E117" s="170">
        <f>E118</f>
        <v>242</v>
      </c>
      <c r="F117" s="185" t="e">
        <f t="shared" si="12"/>
        <v>#REF!</v>
      </c>
      <c r="G117" s="73" t="e">
        <f t="shared" si="12"/>
        <v>#REF!</v>
      </c>
    </row>
    <row r="118" spans="1:7" ht="12.75">
      <c r="A118" s="137" t="s">
        <v>35</v>
      </c>
      <c r="B118" s="11" t="s">
        <v>197</v>
      </c>
      <c r="C118" s="11"/>
      <c r="D118" s="30" t="s">
        <v>62</v>
      </c>
      <c r="E118" s="170">
        <f>E119+E122</f>
        <v>242</v>
      </c>
      <c r="F118" s="185" t="e">
        <f t="shared" si="12"/>
        <v>#REF!</v>
      </c>
      <c r="G118" s="73" t="e">
        <f t="shared" si="12"/>
        <v>#REF!</v>
      </c>
    </row>
    <row r="119" spans="1:7" ht="12.75">
      <c r="A119" s="137" t="s">
        <v>35</v>
      </c>
      <c r="B119" s="11" t="s">
        <v>198</v>
      </c>
      <c r="C119" s="11"/>
      <c r="D119" s="49" t="s">
        <v>87</v>
      </c>
      <c r="E119" s="170">
        <f>E120</f>
        <v>10</v>
      </c>
      <c r="F119" s="185" t="e">
        <f>#REF!</f>
        <v>#REF!</v>
      </c>
      <c r="G119" s="73" t="e">
        <f>#REF!</f>
        <v>#REF!</v>
      </c>
    </row>
    <row r="120" spans="1:7" ht="12.75">
      <c r="A120" s="137" t="s">
        <v>35</v>
      </c>
      <c r="B120" s="11" t="s">
        <v>199</v>
      </c>
      <c r="C120" s="11"/>
      <c r="D120" s="31" t="s">
        <v>34</v>
      </c>
      <c r="E120" s="170">
        <f>E121</f>
        <v>10</v>
      </c>
      <c r="F120" s="184" t="e">
        <f>F121+F130</f>
        <v>#REF!</v>
      </c>
      <c r="G120" s="72" t="e">
        <f>G121+G130</f>
        <v>#REF!</v>
      </c>
    </row>
    <row r="121" spans="1:7" ht="22.5">
      <c r="A121" s="137" t="s">
        <v>35</v>
      </c>
      <c r="B121" s="11" t="s">
        <v>199</v>
      </c>
      <c r="C121" s="11" t="s">
        <v>29</v>
      </c>
      <c r="D121" s="31" t="s">
        <v>30</v>
      </c>
      <c r="E121" s="170">
        <f>ВЕД!F124</f>
        <v>10</v>
      </c>
      <c r="F121" s="184" t="e">
        <f aca="true" t="shared" si="13" ref="F121:G125">F122</f>
        <v>#REF!</v>
      </c>
      <c r="G121" s="72" t="e">
        <f t="shared" si="13"/>
        <v>#REF!</v>
      </c>
    </row>
    <row r="122" spans="1:7" ht="21.75" customHeight="1">
      <c r="A122" s="137" t="s">
        <v>35</v>
      </c>
      <c r="B122" s="11" t="s">
        <v>200</v>
      </c>
      <c r="C122" s="11"/>
      <c r="D122" s="105" t="s">
        <v>252</v>
      </c>
      <c r="E122" s="174">
        <f>E123</f>
        <v>232</v>
      </c>
      <c r="F122" s="187" t="e">
        <f t="shared" si="13"/>
        <v>#REF!</v>
      </c>
      <c r="G122" s="75" t="e">
        <f t="shared" si="13"/>
        <v>#REF!</v>
      </c>
    </row>
    <row r="123" spans="1:7" ht="12.75">
      <c r="A123" s="137" t="s">
        <v>35</v>
      </c>
      <c r="B123" s="11" t="s">
        <v>201</v>
      </c>
      <c r="C123" s="11"/>
      <c r="D123" s="31" t="s">
        <v>34</v>
      </c>
      <c r="E123" s="174">
        <f>E124</f>
        <v>232</v>
      </c>
      <c r="F123" s="186" t="e">
        <f t="shared" si="13"/>
        <v>#REF!</v>
      </c>
      <c r="G123" s="74" t="e">
        <f t="shared" si="13"/>
        <v>#REF!</v>
      </c>
    </row>
    <row r="124" spans="1:7" ht="22.5">
      <c r="A124" s="137" t="s">
        <v>35</v>
      </c>
      <c r="B124" s="11" t="s">
        <v>201</v>
      </c>
      <c r="C124" s="11" t="s">
        <v>29</v>
      </c>
      <c r="D124" s="31" t="s">
        <v>30</v>
      </c>
      <c r="E124" s="174">
        <f>ВЕД!F127</f>
        <v>232</v>
      </c>
      <c r="F124" s="186" t="e">
        <f t="shared" si="13"/>
        <v>#REF!</v>
      </c>
      <c r="G124" s="74" t="e">
        <f t="shared" si="13"/>
        <v>#REF!</v>
      </c>
    </row>
    <row r="125" spans="1:7" ht="12.75">
      <c r="A125" s="119" t="s">
        <v>12</v>
      </c>
      <c r="B125" s="17"/>
      <c r="C125" s="17"/>
      <c r="D125" s="29" t="s">
        <v>16</v>
      </c>
      <c r="E125" s="175">
        <f aca="true" t="shared" si="14" ref="E125:E131">E126</f>
        <v>1573</v>
      </c>
      <c r="F125" s="186" t="e">
        <f t="shared" si="13"/>
        <v>#REF!</v>
      </c>
      <c r="G125" s="74" t="e">
        <f t="shared" si="13"/>
        <v>#REF!</v>
      </c>
    </row>
    <row r="126" spans="1:7" ht="12.75">
      <c r="A126" s="119" t="s">
        <v>25</v>
      </c>
      <c r="B126" s="17"/>
      <c r="C126" s="17"/>
      <c r="D126" s="32" t="s">
        <v>26</v>
      </c>
      <c r="E126" s="175">
        <f t="shared" si="14"/>
        <v>1573</v>
      </c>
      <c r="F126" s="186" t="e">
        <f>F127+#REF!</f>
        <v>#REF!</v>
      </c>
      <c r="G126" s="74" t="e">
        <f>G127+#REF!</f>
        <v>#REF!</v>
      </c>
    </row>
    <row r="127" spans="1:7" ht="12.75">
      <c r="A127" s="119" t="s">
        <v>25</v>
      </c>
      <c r="B127" s="17" t="s">
        <v>61</v>
      </c>
      <c r="C127" s="17"/>
      <c r="D127" s="32" t="s">
        <v>33</v>
      </c>
      <c r="E127" s="175">
        <f t="shared" si="14"/>
        <v>1573</v>
      </c>
      <c r="F127" s="186">
        <f>F128</f>
        <v>0</v>
      </c>
      <c r="G127" s="74">
        <f>G128</f>
        <v>0</v>
      </c>
    </row>
    <row r="128" spans="1:7" ht="24" customHeight="1">
      <c r="A128" s="121" t="s">
        <v>25</v>
      </c>
      <c r="B128" s="11" t="s">
        <v>266</v>
      </c>
      <c r="C128" s="11"/>
      <c r="D128" s="30" t="s">
        <v>88</v>
      </c>
      <c r="E128" s="174">
        <f t="shared" si="14"/>
        <v>1573</v>
      </c>
      <c r="F128" s="186">
        <f>F129</f>
        <v>0</v>
      </c>
      <c r="G128" s="74">
        <f>G129</f>
        <v>0</v>
      </c>
    </row>
    <row r="129" spans="1:7" ht="10.5" customHeight="1">
      <c r="A129" s="121" t="s">
        <v>25</v>
      </c>
      <c r="B129" s="11" t="s">
        <v>266</v>
      </c>
      <c r="C129" s="11"/>
      <c r="D129" s="47" t="s">
        <v>64</v>
      </c>
      <c r="E129" s="174">
        <f t="shared" si="14"/>
        <v>1573</v>
      </c>
      <c r="F129" s="186">
        <v>0</v>
      </c>
      <c r="G129" s="74">
        <v>0</v>
      </c>
    </row>
    <row r="130" spans="1:7" ht="12.75">
      <c r="A130" s="121" t="s">
        <v>25</v>
      </c>
      <c r="B130" s="11" t="s">
        <v>267</v>
      </c>
      <c r="C130" s="11"/>
      <c r="D130" s="30" t="s">
        <v>62</v>
      </c>
      <c r="E130" s="175">
        <f t="shared" si="14"/>
        <v>1573</v>
      </c>
      <c r="F130" s="187" t="e">
        <f>F131+F143</f>
        <v>#REF!</v>
      </c>
      <c r="G130" s="75" t="e">
        <f>G131+G143</f>
        <v>#REF!</v>
      </c>
    </row>
    <row r="131" spans="1:7" ht="22.5">
      <c r="A131" s="121" t="s">
        <v>25</v>
      </c>
      <c r="B131" s="11" t="s">
        <v>268</v>
      </c>
      <c r="C131" s="11"/>
      <c r="D131" s="47" t="s">
        <v>67</v>
      </c>
      <c r="E131" s="175">
        <f t="shared" si="14"/>
        <v>1573</v>
      </c>
      <c r="F131" s="187" t="e">
        <f aca="true" t="shared" si="15" ref="F131:G137">F132</f>
        <v>#REF!</v>
      </c>
      <c r="G131" s="75" t="e">
        <f t="shared" si="15"/>
        <v>#REF!</v>
      </c>
    </row>
    <row r="132" spans="1:7" ht="12.75">
      <c r="A132" s="121" t="s">
        <v>25</v>
      </c>
      <c r="B132" s="11" t="s">
        <v>268</v>
      </c>
      <c r="C132" s="92" t="s">
        <v>2</v>
      </c>
      <c r="D132" s="106" t="s">
        <v>3</v>
      </c>
      <c r="E132" s="191">
        <f>ВЕД!F135</f>
        <v>1573</v>
      </c>
      <c r="F132" s="186" t="e">
        <f>F133+F139</f>
        <v>#REF!</v>
      </c>
      <c r="G132" s="74" t="e">
        <f>G133+G139</f>
        <v>#REF!</v>
      </c>
    </row>
    <row r="133" spans="1:7" ht="12.75">
      <c r="A133" s="119" t="s">
        <v>37</v>
      </c>
      <c r="B133" s="17"/>
      <c r="C133" s="17"/>
      <c r="D133" s="93" t="s">
        <v>39</v>
      </c>
      <c r="E133" s="175">
        <f>E134+E156+E178</f>
        <v>34716.632999999994</v>
      </c>
      <c r="F133" s="186" t="e">
        <f t="shared" si="15"/>
        <v>#REF!</v>
      </c>
      <c r="G133" s="74" t="e">
        <f t="shared" si="15"/>
        <v>#REF!</v>
      </c>
    </row>
    <row r="134" spans="1:7" ht="12.75">
      <c r="A134" s="119" t="s">
        <v>38</v>
      </c>
      <c r="B134" s="17"/>
      <c r="C134" s="17"/>
      <c r="D134" s="32" t="s">
        <v>40</v>
      </c>
      <c r="E134" s="175">
        <f>E135+E146</f>
        <v>34057.532999999996</v>
      </c>
      <c r="F134" s="186" t="e">
        <f t="shared" si="15"/>
        <v>#REF!</v>
      </c>
      <c r="G134" s="74" t="e">
        <f t="shared" si="15"/>
        <v>#REF!</v>
      </c>
    </row>
    <row r="135" spans="1:7" ht="33.75" hidden="1">
      <c r="A135" s="119" t="s">
        <v>38</v>
      </c>
      <c r="B135" s="17" t="s">
        <v>202</v>
      </c>
      <c r="C135" s="17"/>
      <c r="D135" s="32" t="s">
        <v>143</v>
      </c>
      <c r="E135" s="175">
        <f>E136</f>
        <v>0</v>
      </c>
      <c r="F135" s="186" t="e">
        <f t="shared" si="15"/>
        <v>#REF!</v>
      </c>
      <c r="G135" s="74" t="e">
        <f t="shared" si="15"/>
        <v>#REF!</v>
      </c>
    </row>
    <row r="136" spans="1:7" ht="12.75" hidden="1">
      <c r="A136" s="121" t="s">
        <v>38</v>
      </c>
      <c r="B136" s="11" t="s">
        <v>203</v>
      </c>
      <c r="C136" s="11"/>
      <c r="D136" s="47" t="s">
        <v>132</v>
      </c>
      <c r="E136" s="174">
        <f>E137</f>
        <v>0</v>
      </c>
      <c r="F136" s="186" t="e">
        <f t="shared" si="15"/>
        <v>#REF!</v>
      </c>
      <c r="G136" s="74" t="e">
        <f t="shared" si="15"/>
        <v>#REF!</v>
      </c>
    </row>
    <row r="137" spans="1:7" ht="33.75" hidden="1">
      <c r="A137" s="121" t="s">
        <v>38</v>
      </c>
      <c r="B137" s="11" t="s">
        <v>204</v>
      </c>
      <c r="C137" s="11"/>
      <c r="D137" s="47" t="s">
        <v>130</v>
      </c>
      <c r="E137" s="174">
        <f>E138</f>
        <v>0</v>
      </c>
      <c r="F137" s="186" t="e">
        <f t="shared" si="15"/>
        <v>#REF!</v>
      </c>
      <c r="G137" s="74" t="e">
        <f t="shared" si="15"/>
        <v>#REF!</v>
      </c>
    </row>
    <row r="138" spans="1:7" ht="12.75" hidden="1">
      <c r="A138" s="121" t="s">
        <v>38</v>
      </c>
      <c r="B138" s="11" t="s">
        <v>205</v>
      </c>
      <c r="C138" s="11"/>
      <c r="D138" s="30" t="s">
        <v>62</v>
      </c>
      <c r="E138" s="174">
        <f>E139+E142</f>
        <v>0</v>
      </c>
      <c r="F138" s="186" t="e">
        <f>ВЕД!#REF!</f>
        <v>#REF!</v>
      </c>
      <c r="G138" s="74" t="e">
        <f>ВЕД!#REF!</f>
        <v>#REF!</v>
      </c>
    </row>
    <row r="139" spans="1:7" ht="32.25" customHeight="1" hidden="1">
      <c r="A139" s="121" t="s">
        <v>38</v>
      </c>
      <c r="B139" s="11" t="s">
        <v>206</v>
      </c>
      <c r="C139" s="11"/>
      <c r="D139" s="47" t="s">
        <v>133</v>
      </c>
      <c r="E139" s="174">
        <f>E140</f>
        <v>0</v>
      </c>
      <c r="F139" s="186" t="e">
        <f aca="true" t="shared" si="16" ref="F139:G141">F140</f>
        <v>#REF!</v>
      </c>
      <c r="G139" s="74" t="e">
        <f t="shared" si="16"/>
        <v>#REF!</v>
      </c>
    </row>
    <row r="140" spans="1:7" ht="12.75" hidden="1">
      <c r="A140" s="121" t="s">
        <v>38</v>
      </c>
      <c r="B140" s="11" t="s">
        <v>207</v>
      </c>
      <c r="C140" s="11"/>
      <c r="D140" s="31" t="s">
        <v>34</v>
      </c>
      <c r="E140" s="174">
        <f>E141</f>
        <v>0</v>
      </c>
      <c r="F140" s="186" t="e">
        <f t="shared" si="16"/>
        <v>#REF!</v>
      </c>
      <c r="G140" s="74" t="e">
        <f t="shared" si="16"/>
        <v>#REF!</v>
      </c>
    </row>
    <row r="141" spans="1:7" ht="22.5" hidden="1">
      <c r="A141" s="121" t="s">
        <v>38</v>
      </c>
      <c r="B141" s="11" t="s">
        <v>207</v>
      </c>
      <c r="C141" s="11" t="s">
        <v>29</v>
      </c>
      <c r="D141" s="31" t="s">
        <v>30</v>
      </c>
      <c r="E141" s="174">
        <f>ВЕД!F144</f>
        <v>0</v>
      </c>
      <c r="F141" s="186" t="e">
        <f t="shared" si="16"/>
        <v>#REF!</v>
      </c>
      <c r="G141" s="74" t="e">
        <f t="shared" si="16"/>
        <v>#REF!</v>
      </c>
    </row>
    <row r="142" spans="1:7" ht="33.75" hidden="1">
      <c r="A142" s="121" t="s">
        <v>38</v>
      </c>
      <c r="B142" s="11" t="s">
        <v>208</v>
      </c>
      <c r="C142" s="11"/>
      <c r="D142" s="108" t="s">
        <v>59</v>
      </c>
      <c r="E142" s="174">
        <f>E143</f>
        <v>0</v>
      </c>
      <c r="F142" s="186" t="e">
        <f>ВЕД!#REF!</f>
        <v>#REF!</v>
      </c>
      <c r="G142" s="74" t="e">
        <f>ВЕД!#REF!</f>
        <v>#REF!</v>
      </c>
    </row>
    <row r="143" spans="1:7" ht="12.75" hidden="1">
      <c r="A143" s="121" t="s">
        <v>38</v>
      </c>
      <c r="B143" s="11" t="s">
        <v>209</v>
      </c>
      <c r="C143" s="11"/>
      <c r="D143" s="30" t="s">
        <v>65</v>
      </c>
      <c r="E143" s="174">
        <f>E144+E145</f>
        <v>0</v>
      </c>
      <c r="F143" s="187" t="e">
        <f>F144+#REF!</f>
        <v>#REF!</v>
      </c>
      <c r="G143" s="75" t="e">
        <f>G144+#REF!</f>
        <v>#REF!</v>
      </c>
    </row>
    <row r="144" spans="1:7" ht="22.5" hidden="1">
      <c r="A144" s="121" t="s">
        <v>38</v>
      </c>
      <c r="B144" s="11" t="s">
        <v>209</v>
      </c>
      <c r="C144" s="11" t="s">
        <v>29</v>
      </c>
      <c r="D144" s="31" t="s">
        <v>30</v>
      </c>
      <c r="E144" s="174">
        <f>ВЕД!F147</f>
        <v>0</v>
      </c>
      <c r="F144" s="186" t="e">
        <f>F145+#REF!+F155</f>
        <v>#REF!</v>
      </c>
      <c r="G144" s="74" t="e">
        <f>G145+#REF!+G155</f>
        <v>#REF!</v>
      </c>
    </row>
    <row r="145" spans="1:7" ht="12.75" hidden="1">
      <c r="A145" s="121" t="s">
        <v>38</v>
      </c>
      <c r="B145" s="11" t="s">
        <v>209</v>
      </c>
      <c r="C145" s="11" t="s">
        <v>31</v>
      </c>
      <c r="D145" s="31" t="s">
        <v>32</v>
      </c>
      <c r="E145" s="174">
        <f>ВЕД!F148</f>
        <v>0</v>
      </c>
      <c r="F145" s="186" t="e">
        <f aca="true" t="shared" si="17" ref="F145:G147">F146</f>
        <v>#REF!</v>
      </c>
      <c r="G145" s="74" t="e">
        <f t="shared" si="17"/>
        <v>#REF!</v>
      </c>
    </row>
    <row r="146" spans="1:7" ht="56.25">
      <c r="A146" s="119" t="s">
        <v>38</v>
      </c>
      <c r="B146" s="17" t="s">
        <v>253</v>
      </c>
      <c r="C146" s="11"/>
      <c r="D146" s="103" t="s">
        <v>254</v>
      </c>
      <c r="E146" s="175">
        <f>E147</f>
        <v>34057.532999999996</v>
      </c>
      <c r="F146" s="186" t="e">
        <f t="shared" si="17"/>
        <v>#REF!</v>
      </c>
      <c r="G146" s="74" t="e">
        <f t="shared" si="17"/>
        <v>#REF!</v>
      </c>
    </row>
    <row r="147" spans="1:7" ht="12.75">
      <c r="A147" s="119" t="s">
        <v>38</v>
      </c>
      <c r="B147" s="17" t="s">
        <v>256</v>
      </c>
      <c r="C147" s="17"/>
      <c r="D147" s="105" t="s">
        <v>257</v>
      </c>
      <c r="E147" s="175">
        <f>E148</f>
        <v>34057.532999999996</v>
      </c>
      <c r="F147" s="186" t="e">
        <f t="shared" si="17"/>
        <v>#REF!</v>
      </c>
      <c r="G147" s="74" t="e">
        <f t="shared" si="17"/>
        <v>#REF!</v>
      </c>
    </row>
    <row r="148" spans="1:7" ht="33.75">
      <c r="A148" s="121" t="s">
        <v>38</v>
      </c>
      <c r="B148" s="11" t="s">
        <v>258</v>
      </c>
      <c r="C148" s="11"/>
      <c r="D148" s="106" t="s">
        <v>259</v>
      </c>
      <c r="E148" s="174">
        <f>E153+E149+E151</f>
        <v>34057.532999999996</v>
      </c>
      <c r="F148" s="186" t="e">
        <f>F153+#REF!</f>
        <v>#REF!</v>
      </c>
      <c r="G148" s="74" t="e">
        <f>G153+#REF!</f>
        <v>#REF!</v>
      </c>
    </row>
    <row r="149" spans="1:7" ht="45">
      <c r="A149" s="11" t="s">
        <v>38</v>
      </c>
      <c r="B149" s="11" t="s">
        <v>297</v>
      </c>
      <c r="C149" s="11"/>
      <c r="D149" s="106" t="s">
        <v>282</v>
      </c>
      <c r="E149" s="174">
        <f>E150</f>
        <v>18321.57031</v>
      </c>
      <c r="F149" s="186"/>
      <c r="G149" s="74"/>
    </row>
    <row r="150" spans="1:7" ht="22.5">
      <c r="A150" s="11" t="s">
        <v>38</v>
      </c>
      <c r="B150" s="11" t="s">
        <v>297</v>
      </c>
      <c r="C150" s="11" t="s">
        <v>260</v>
      </c>
      <c r="D150" s="106" t="s">
        <v>261</v>
      </c>
      <c r="E150" s="174">
        <f>ВЕД!F153</f>
        <v>18321.57031</v>
      </c>
      <c r="F150" s="186"/>
      <c r="G150" s="74"/>
    </row>
    <row r="151" spans="1:7" ht="45">
      <c r="A151" s="11" t="s">
        <v>38</v>
      </c>
      <c r="B151" s="11" t="s">
        <v>298</v>
      </c>
      <c r="C151" s="11"/>
      <c r="D151" s="106" t="s">
        <v>282</v>
      </c>
      <c r="E151" s="174">
        <f>E152</f>
        <v>13597.86269</v>
      </c>
      <c r="F151" s="186"/>
      <c r="G151" s="74"/>
    </row>
    <row r="152" spans="1:7" ht="22.5">
      <c r="A152" s="11" t="s">
        <v>38</v>
      </c>
      <c r="B152" s="11" t="s">
        <v>298</v>
      </c>
      <c r="C152" s="11" t="s">
        <v>260</v>
      </c>
      <c r="D152" s="106" t="s">
        <v>261</v>
      </c>
      <c r="E152" s="174">
        <f>ВЕД!F155</f>
        <v>13597.86269</v>
      </c>
      <c r="F152" s="186"/>
      <c r="G152" s="74"/>
    </row>
    <row r="153" spans="1:7" ht="56.25">
      <c r="A153" s="121" t="s">
        <v>38</v>
      </c>
      <c r="B153" s="11" t="s">
        <v>280</v>
      </c>
      <c r="C153" s="11"/>
      <c r="D153" s="105" t="s">
        <v>104</v>
      </c>
      <c r="E153" s="174">
        <f>E154</f>
        <v>2138.1</v>
      </c>
      <c r="F153" s="186" t="e">
        <f>ВЕД!#REF!</f>
        <v>#REF!</v>
      </c>
      <c r="G153" s="74" t="e">
        <f>ВЕД!#REF!</f>
        <v>#REF!</v>
      </c>
    </row>
    <row r="154" spans="1:7" ht="33.75" customHeight="1">
      <c r="A154" s="121" t="s">
        <v>38</v>
      </c>
      <c r="B154" s="11" t="s">
        <v>281</v>
      </c>
      <c r="C154" s="11"/>
      <c r="D154" s="106" t="s">
        <v>282</v>
      </c>
      <c r="E154" s="174">
        <f>E155</f>
        <v>2138.1</v>
      </c>
      <c r="F154" s="186" t="e">
        <f>ВЕД!#REF!</f>
        <v>#REF!</v>
      </c>
      <c r="G154" s="74" t="e">
        <f>ВЕД!#REF!</f>
        <v>#REF!</v>
      </c>
    </row>
    <row r="155" spans="1:7" ht="23.25" customHeight="1">
      <c r="A155" s="121" t="s">
        <v>38</v>
      </c>
      <c r="B155" s="11" t="s">
        <v>281</v>
      </c>
      <c r="C155" s="11" t="s">
        <v>260</v>
      </c>
      <c r="D155" s="106" t="s">
        <v>261</v>
      </c>
      <c r="E155" s="174">
        <f>ВЕД!F158</f>
        <v>2138.1</v>
      </c>
      <c r="F155" s="186" t="e">
        <f>F156</f>
        <v>#REF!</v>
      </c>
      <c r="G155" s="74" t="e">
        <f>G156</f>
        <v>#REF!</v>
      </c>
    </row>
    <row r="156" spans="1:7" ht="16.5" customHeight="1">
      <c r="A156" s="119" t="s">
        <v>41</v>
      </c>
      <c r="B156" s="17"/>
      <c r="C156" s="11"/>
      <c r="D156" s="32" t="s">
        <v>42</v>
      </c>
      <c r="E156" s="175">
        <f>E157</f>
        <v>305</v>
      </c>
      <c r="F156" s="186" t="e">
        <f>F157+F162+F166+F170+F179+F183+F187+F191+F195</f>
        <v>#REF!</v>
      </c>
      <c r="G156" s="74" t="e">
        <f>G157+G162+G166+G170+G179+G183+G187+G191+G195</f>
        <v>#REF!</v>
      </c>
    </row>
    <row r="157" spans="1:7" ht="33.75" customHeight="1">
      <c r="A157" s="119" t="s">
        <v>41</v>
      </c>
      <c r="B157" s="17" t="s">
        <v>202</v>
      </c>
      <c r="C157" s="17"/>
      <c r="D157" s="32" t="s">
        <v>143</v>
      </c>
      <c r="E157" s="175">
        <f>E158</f>
        <v>305</v>
      </c>
      <c r="F157" s="186" t="e">
        <f>#REF!+F159</f>
        <v>#REF!</v>
      </c>
      <c r="G157" s="74" t="e">
        <f>#REF!+G159</f>
        <v>#REF!</v>
      </c>
    </row>
    <row r="158" spans="1:7" ht="24" customHeight="1">
      <c r="A158" s="121" t="s">
        <v>41</v>
      </c>
      <c r="B158" s="11" t="s">
        <v>210</v>
      </c>
      <c r="C158" s="11"/>
      <c r="D158" s="47" t="s">
        <v>97</v>
      </c>
      <c r="E158" s="174">
        <f>E159+E164+E173</f>
        <v>305</v>
      </c>
      <c r="F158" s="186" t="e">
        <f>ВЕД!#REF!</f>
        <v>#REF!</v>
      </c>
      <c r="G158" s="74" t="e">
        <f>ВЕД!#REF!</f>
        <v>#REF!</v>
      </c>
    </row>
    <row r="159" spans="1:7" ht="25.5" customHeight="1" hidden="1">
      <c r="A159" s="121" t="s">
        <v>41</v>
      </c>
      <c r="B159" s="11" t="s">
        <v>211</v>
      </c>
      <c r="C159" s="11"/>
      <c r="D159" s="49" t="s">
        <v>47</v>
      </c>
      <c r="E159" s="174">
        <f aca="true" t="shared" si="18" ref="E159:G160">E160</f>
        <v>0</v>
      </c>
      <c r="F159" s="186" t="e">
        <f t="shared" si="18"/>
        <v>#REF!</v>
      </c>
      <c r="G159" s="74" t="e">
        <f t="shared" si="18"/>
        <v>#REF!</v>
      </c>
    </row>
    <row r="160" spans="1:7" ht="14.25" customHeight="1" hidden="1">
      <c r="A160" s="121" t="s">
        <v>41</v>
      </c>
      <c r="B160" s="11" t="s">
        <v>212</v>
      </c>
      <c r="C160" s="11"/>
      <c r="D160" s="30" t="s">
        <v>62</v>
      </c>
      <c r="E160" s="174">
        <f t="shared" si="18"/>
        <v>0</v>
      </c>
      <c r="F160" s="186" t="e">
        <f t="shared" si="18"/>
        <v>#REF!</v>
      </c>
      <c r="G160" s="74" t="e">
        <f t="shared" si="18"/>
        <v>#REF!</v>
      </c>
    </row>
    <row r="161" spans="1:7" ht="15.75" customHeight="1" hidden="1">
      <c r="A161" s="121" t="s">
        <v>41</v>
      </c>
      <c r="B161" s="11" t="s">
        <v>213</v>
      </c>
      <c r="C161" s="11"/>
      <c r="D161" s="47" t="s">
        <v>96</v>
      </c>
      <c r="E161" s="174">
        <f>E162</f>
        <v>0</v>
      </c>
      <c r="F161" s="186" t="e">
        <f>ВЕД!#REF!</f>
        <v>#REF!</v>
      </c>
      <c r="G161" s="74" t="e">
        <f>ВЕД!#REF!</f>
        <v>#REF!</v>
      </c>
    </row>
    <row r="162" spans="1:7" ht="15" customHeight="1" hidden="1">
      <c r="A162" s="121" t="s">
        <v>41</v>
      </c>
      <c r="B162" s="11" t="s">
        <v>214</v>
      </c>
      <c r="C162" s="11"/>
      <c r="D162" s="30" t="s">
        <v>34</v>
      </c>
      <c r="E162" s="174">
        <f>E163</f>
        <v>0</v>
      </c>
      <c r="F162" s="186" t="e">
        <f aca="true" t="shared" si="19" ref="F162:G164">F163</f>
        <v>#REF!</v>
      </c>
      <c r="G162" s="74" t="e">
        <f t="shared" si="19"/>
        <v>#REF!</v>
      </c>
    </row>
    <row r="163" spans="1:7" ht="21.75" customHeight="1" hidden="1">
      <c r="A163" s="121" t="s">
        <v>41</v>
      </c>
      <c r="B163" s="11" t="s">
        <v>214</v>
      </c>
      <c r="C163" s="11" t="s">
        <v>29</v>
      </c>
      <c r="D163" s="31" t="s">
        <v>30</v>
      </c>
      <c r="E163" s="174">
        <f>ВЕД!F166</f>
        <v>0</v>
      </c>
      <c r="F163" s="186" t="e">
        <f t="shared" si="19"/>
        <v>#REF!</v>
      </c>
      <c r="G163" s="74" t="e">
        <f t="shared" si="19"/>
        <v>#REF!</v>
      </c>
    </row>
    <row r="164" spans="1:7" ht="15.75" customHeight="1">
      <c r="A164" s="121" t="s">
        <v>41</v>
      </c>
      <c r="B164" s="11" t="s">
        <v>215</v>
      </c>
      <c r="C164" s="11"/>
      <c r="D164" s="105" t="s">
        <v>277</v>
      </c>
      <c r="E164" s="174">
        <f>E165</f>
        <v>305</v>
      </c>
      <c r="F164" s="186" t="e">
        <f t="shared" si="19"/>
        <v>#REF!</v>
      </c>
      <c r="G164" s="74" t="e">
        <f t="shared" si="19"/>
        <v>#REF!</v>
      </c>
    </row>
    <row r="165" spans="1:7" ht="13.5" customHeight="1">
      <c r="A165" s="121" t="s">
        <v>41</v>
      </c>
      <c r="B165" s="11" t="s">
        <v>216</v>
      </c>
      <c r="C165" s="11"/>
      <c r="D165" s="30" t="s">
        <v>62</v>
      </c>
      <c r="E165" s="174">
        <f>E166+E170</f>
        <v>305</v>
      </c>
      <c r="F165" s="186" t="e">
        <f>ВЕД!#REF!</f>
        <v>#REF!</v>
      </c>
      <c r="G165" s="74" t="e">
        <f>ВЕД!#REF!</f>
        <v>#REF!</v>
      </c>
    </row>
    <row r="166" spans="1:7" ht="12.75" customHeight="1">
      <c r="A166" s="121" t="s">
        <v>41</v>
      </c>
      <c r="B166" s="11" t="s">
        <v>217</v>
      </c>
      <c r="C166" s="11"/>
      <c r="D166" s="47" t="s">
        <v>278</v>
      </c>
      <c r="E166" s="174">
        <f>E167</f>
        <v>305</v>
      </c>
      <c r="F166" s="186" t="e">
        <f aca="true" t="shared" si="20" ref="F166:G168">F167</f>
        <v>#REF!</v>
      </c>
      <c r="G166" s="74" t="e">
        <f t="shared" si="20"/>
        <v>#REF!</v>
      </c>
    </row>
    <row r="167" spans="1:7" ht="16.5" customHeight="1">
      <c r="A167" s="121" t="s">
        <v>41</v>
      </c>
      <c r="B167" s="11" t="s">
        <v>218</v>
      </c>
      <c r="C167" s="11"/>
      <c r="D167" s="30" t="s">
        <v>34</v>
      </c>
      <c r="E167" s="174">
        <f>E168+E169</f>
        <v>305</v>
      </c>
      <c r="F167" s="186" t="e">
        <f t="shared" si="20"/>
        <v>#REF!</v>
      </c>
      <c r="G167" s="74" t="e">
        <f t="shared" si="20"/>
        <v>#REF!</v>
      </c>
    </row>
    <row r="168" spans="1:7" ht="23.25" customHeight="1">
      <c r="A168" s="121" t="s">
        <v>41</v>
      </c>
      <c r="B168" s="11" t="s">
        <v>218</v>
      </c>
      <c r="C168" s="11" t="s">
        <v>29</v>
      </c>
      <c r="D168" s="31" t="s">
        <v>30</v>
      </c>
      <c r="E168" s="174">
        <f>ВЕД!F171</f>
        <v>305</v>
      </c>
      <c r="F168" s="186" t="e">
        <f t="shared" si="20"/>
        <v>#REF!</v>
      </c>
      <c r="G168" s="74" t="e">
        <f t="shared" si="20"/>
        <v>#REF!</v>
      </c>
    </row>
    <row r="169" spans="1:7" ht="15.75" customHeight="1">
      <c r="A169" s="121" t="s">
        <v>41</v>
      </c>
      <c r="B169" s="11" t="s">
        <v>218</v>
      </c>
      <c r="C169" s="11" t="s">
        <v>31</v>
      </c>
      <c r="D169" s="69" t="s">
        <v>55</v>
      </c>
      <c r="E169" s="174">
        <f>ВЕД!F172</f>
        <v>0</v>
      </c>
      <c r="F169" s="186" t="e">
        <f>ВЕД!#REF!</f>
        <v>#REF!</v>
      </c>
      <c r="G169" s="74" t="e">
        <f>ВЕД!#REF!</f>
        <v>#REF!</v>
      </c>
    </row>
    <row r="170" spans="1:7" ht="14.25" customHeight="1">
      <c r="A170" s="121" t="s">
        <v>41</v>
      </c>
      <c r="B170" s="11" t="s">
        <v>249</v>
      </c>
      <c r="C170" s="11"/>
      <c r="D170" s="97" t="s">
        <v>99</v>
      </c>
      <c r="E170" s="174">
        <f aca="true" t="shared" si="21" ref="E170:G171">E171</f>
        <v>0</v>
      </c>
      <c r="F170" s="186" t="e">
        <f t="shared" si="21"/>
        <v>#REF!</v>
      </c>
      <c r="G170" s="74" t="e">
        <f t="shared" si="21"/>
        <v>#REF!</v>
      </c>
    </row>
    <row r="171" spans="1:7" ht="15" customHeight="1">
      <c r="A171" s="121" t="s">
        <v>41</v>
      </c>
      <c r="B171" s="11" t="s">
        <v>250</v>
      </c>
      <c r="C171" s="11"/>
      <c r="D171" s="30" t="s">
        <v>34</v>
      </c>
      <c r="E171" s="174">
        <f t="shared" si="21"/>
        <v>0</v>
      </c>
      <c r="F171" s="186" t="e">
        <f t="shared" si="21"/>
        <v>#REF!</v>
      </c>
      <c r="G171" s="74" t="e">
        <f t="shared" si="21"/>
        <v>#REF!</v>
      </c>
    </row>
    <row r="172" spans="1:7" ht="24" customHeight="1">
      <c r="A172" s="121" t="s">
        <v>41</v>
      </c>
      <c r="B172" s="11" t="s">
        <v>250</v>
      </c>
      <c r="C172" s="11" t="s">
        <v>29</v>
      </c>
      <c r="D172" s="31" t="s">
        <v>30</v>
      </c>
      <c r="E172" s="174">
        <f>ВЕД!F175</f>
        <v>0</v>
      </c>
      <c r="F172" s="186" t="e">
        <f>F178</f>
        <v>#REF!</v>
      </c>
      <c r="G172" s="74" t="e">
        <f>G178</f>
        <v>#REF!</v>
      </c>
    </row>
    <row r="173" spans="1:7" ht="14.25" customHeight="1" hidden="1">
      <c r="A173" s="121" t="s">
        <v>41</v>
      </c>
      <c r="B173" s="11" t="s">
        <v>219</v>
      </c>
      <c r="C173" s="11"/>
      <c r="D173" s="107" t="s">
        <v>46</v>
      </c>
      <c r="E173" s="174">
        <f>E174</f>
        <v>0</v>
      </c>
      <c r="F173" s="186"/>
      <c r="G173" s="74"/>
    </row>
    <row r="174" spans="1:7" ht="24" customHeight="1" hidden="1">
      <c r="A174" s="121" t="s">
        <v>41</v>
      </c>
      <c r="B174" s="11" t="s">
        <v>220</v>
      </c>
      <c r="C174" s="11"/>
      <c r="D174" s="105" t="s">
        <v>104</v>
      </c>
      <c r="E174" s="174">
        <f>E175</f>
        <v>0</v>
      </c>
      <c r="F174" s="186"/>
      <c r="G174" s="74"/>
    </row>
    <row r="175" spans="1:7" ht="24" customHeight="1" hidden="1">
      <c r="A175" s="121" t="s">
        <v>41</v>
      </c>
      <c r="B175" s="11" t="s">
        <v>221</v>
      </c>
      <c r="C175" s="11"/>
      <c r="D175" s="106" t="s">
        <v>66</v>
      </c>
      <c r="E175" s="174">
        <f>E176</f>
        <v>0</v>
      </c>
      <c r="F175" s="186"/>
      <c r="G175" s="74"/>
    </row>
    <row r="176" spans="1:7" ht="12.75" customHeight="1" hidden="1">
      <c r="A176" s="121" t="s">
        <v>41</v>
      </c>
      <c r="B176" s="11" t="s">
        <v>222</v>
      </c>
      <c r="C176" s="11"/>
      <c r="D176" s="106" t="s">
        <v>34</v>
      </c>
      <c r="E176" s="174">
        <f>E177</f>
        <v>0</v>
      </c>
      <c r="F176" s="186"/>
      <c r="G176" s="74"/>
    </row>
    <row r="177" spans="1:7" ht="24" customHeight="1" hidden="1">
      <c r="A177" s="121" t="s">
        <v>41</v>
      </c>
      <c r="B177" s="11" t="s">
        <v>222</v>
      </c>
      <c r="C177" s="11" t="s">
        <v>29</v>
      </c>
      <c r="D177" s="106" t="s">
        <v>30</v>
      </c>
      <c r="E177" s="174">
        <f>ВЕД!F180</f>
        <v>0</v>
      </c>
      <c r="F177" s="186"/>
      <c r="G177" s="74"/>
    </row>
    <row r="178" spans="1:7" ht="12.75" customHeight="1">
      <c r="A178" s="119" t="s">
        <v>43</v>
      </c>
      <c r="B178" s="17"/>
      <c r="C178" s="11"/>
      <c r="D178" s="32" t="s">
        <v>44</v>
      </c>
      <c r="E178" s="175">
        <f>E179</f>
        <v>354.1</v>
      </c>
      <c r="F178" s="186" t="e">
        <f>ВЕД!#REF!</f>
        <v>#REF!</v>
      </c>
      <c r="G178" s="74" t="e">
        <f>ВЕД!#REF!</f>
        <v>#REF!</v>
      </c>
    </row>
    <row r="179" spans="1:7" ht="36.75" customHeight="1">
      <c r="A179" s="119" t="s">
        <v>43</v>
      </c>
      <c r="B179" s="17" t="s">
        <v>202</v>
      </c>
      <c r="C179" s="17"/>
      <c r="D179" s="32" t="s">
        <v>143</v>
      </c>
      <c r="E179" s="175">
        <f>E180</f>
        <v>354.1</v>
      </c>
      <c r="F179" s="186" t="e">
        <f aca="true" t="shared" si="22" ref="F179:G181">F180</f>
        <v>#REF!</v>
      </c>
      <c r="G179" s="74" t="e">
        <f t="shared" si="22"/>
        <v>#REF!</v>
      </c>
    </row>
    <row r="180" spans="1:7" ht="21.75" customHeight="1">
      <c r="A180" s="121" t="s">
        <v>43</v>
      </c>
      <c r="B180" s="11" t="s">
        <v>223</v>
      </c>
      <c r="C180" s="11"/>
      <c r="D180" s="47" t="s">
        <v>98</v>
      </c>
      <c r="E180" s="174">
        <f>E181+E195</f>
        <v>354.1</v>
      </c>
      <c r="F180" s="186" t="e">
        <f t="shared" si="22"/>
        <v>#REF!</v>
      </c>
      <c r="G180" s="74" t="e">
        <f t="shared" si="22"/>
        <v>#REF!</v>
      </c>
    </row>
    <row r="181" spans="1:7" ht="15" customHeight="1">
      <c r="A181" s="121" t="s">
        <v>43</v>
      </c>
      <c r="B181" s="11" t="s">
        <v>224</v>
      </c>
      <c r="C181" s="11"/>
      <c r="D181" s="47" t="s">
        <v>100</v>
      </c>
      <c r="E181" s="174">
        <f>E182</f>
        <v>354.1</v>
      </c>
      <c r="F181" s="186" t="e">
        <f t="shared" si="22"/>
        <v>#REF!</v>
      </c>
      <c r="G181" s="74" t="e">
        <f t="shared" si="22"/>
        <v>#REF!</v>
      </c>
    </row>
    <row r="182" spans="1:7" ht="13.5" customHeight="1">
      <c r="A182" s="121" t="s">
        <v>43</v>
      </c>
      <c r="B182" s="11" t="s">
        <v>225</v>
      </c>
      <c r="C182" s="11"/>
      <c r="D182" s="30" t="s">
        <v>62</v>
      </c>
      <c r="E182" s="174">
        <f>E183+E186+E189+E192</f>
        <v>354.1</v>
      </c>
      <c r="F182" s="186" t="e">
        <f>ВЕД!#REF!</f>
        <v>#REF!</v>
      </c>
      <c r="G182" s="74" t="e">
        <f>ВЕД!#REF!</f>
        <v>#REF!</v>
      </c>
    </row>
    <row r="183" spans="1:7" ht="36.75" customHeight="1">
      <c r="A183" s="121" t="s">
        <v>43</v>
      </c>
      <c r="B183" s="11" t="s">
        <v>226</v>
      </c>
      <c r="C183" s="11"/>
      <c r="D183" s="47" t="s">
        <v>279</v>
      </c>
      <c r="E183" s="174">
        <f>E184</f>
        <v>51.1</v>
      </c>
      <c r="F183" s="186" t="e">
        <f aca="true" t="shared" si="23" ref="F183:G185">F184</f>
        <v>#REF!</v>
      </c>
      <c r="G183" s="74" t="e">
        <f t="shared" si="23"/>
        <v>#REF!</v>
      </c>
    </row>
    <row r="184" spans="1:7" ht="14.25" customHeight="1">
      <c r="A184" s="121" t="s">
        <v>43</v>
      </c>
      <c r="B184" s="11" t="s">
        <v>227</v>
      </c>
      <c r="C184" s="11"/>
      <c r="D184" s="30" t="s">
        <v>34</v>
      </c>
      <c r="E184" s="174">
        <f>E185</f>
        <v>51.1</v>
      </c>
      <c r="F184" s="186" t="e">
        <f t="shared" si="23"/>
        <v>#REF!</v>
      </c>
      <c r="G184" s="74" t="e">
        <f t="shared" si="23"/>
        <v>#REF!</v>
      </c>
    </row>
    <row r="185" spans="1:7" ht="25.5" customHeight="1">
      <c r="A185" s="121" t="s">
        <v>43</v>
      </c>
      <c r="B185" s="11" t="s">
        <v>227</v>
      </c>
      <c r="C185" s="11" t="s">
        <v>29</v>
      </c>
      <c r="D185" s="31" t="s">
        <v>30</v>
      </c>
      <c r="E185" s="174">
        <f>ВЕД!F188</f>
        <v>51.1</v>
      </c>
      <c r="F185" s="186" t="e">
        <f t="shared" si="23"/>
        <v>#REF!</v>
      </c>
      <c r="G185" s="74" t="e">
        <f t="shared" si="23"/>
        <v>#REF!</v>
      </c>
    </row>
    <row r="186" spans="1:7" ht="15" customHeight="1">
      <c r="A186" s="121" t="s">
        <v>43</v>
      </c>
      <c r="B186" s="11" t="s">
        <v>228</v>
      </c>
      <c r="C186" s="11"/>
      <c r="D186" s="70" t="s">
        <v>102</v>
      </c>
      <c r="E186" s="174">
        <f>E187</f>
        <v>253</v>
      </c>
      <c r="F186" s="186" t="e">
        <f>ВЕД!#REF!</f>
        <v>#REF!</v>
      </c>
      <c r="G186" s="74" t="e">
        <f>ВЕД!#REF!</f>
        <v>#REF!</v>
      </c>
    </row>
    <row r="187" spans="1:7" ht="16.5" customHeight="1">
      <c r="A187" s="121" t="s">
        <v>43</v>
      </c>
      <c r="B187" s="11" t="s">
        <v>229</v>
      </c>
      <c r="C187" s="11"/>
      <c r="D187" s="30" t="s">
        <v>34</v>
      </c>
      <c r="E187" s="174">
        <f>E188</f>
        <v>253</v>
      </c>
      <c r="F187" s="186" t="e">
        <f aca="true" t="shared" si="24" ref="F187:G189">F188</f>
        <v>#REF!</v>
      </c>
      <c r="G187" s="74" t="e">
        <f t="shared" si="24"/>
        <v>#REF!</v>
      </c>
    </row>
    <row r="188" spans="1:7" ht="24.75" customHeight="1">
      <c r="A188" s="121" t="s">
        <v>43</v>
      </c>
      <c r="B188" s="11" t="s">
        <v>229</v>
      </c>
      <c r="C188" s="11" t="s">
        <v>29</v>
      </c>
      <c r="D188" s="31" t="s">
        <v>30</v>
      </c>
      <c r="E188" s="174">
        <f>ВЕД!F191</f>
        <v>253</v>
      </c>
      <c r="F188" s="186" t="e">
        <f t="shared" si="24"/>
        <v>#REF!</v>
      </c>
      <c r="G188" s="74" t="e">
        <f t="shared" si="24"/>
        <v>#REF!</v>
      </c>
    </row>
    <row r="189" spans="1:7" ht="15.75" customHeight="1">
      <c r="A189" s="121" t="s">
        <v>43</v>
      </c>
      <c r="B189" s="11" t="s">
        <v>230</v>
      </c>
      <c r="C189" s="11"/>
      <c r="D189" s="70" t="s">
        <v>101</v>
      </c>
      <c r="E189" s="174">
        <f>E190</f>
        <v>10</v>
      </c>
      <c r="F189" s="186" t="e">
        <f t="shared" si="24"/>
        <v>#REF!</v>
      </c>
      <c r="G189" s="74" t="e">
        <f t="shared" si="24"/>
        <v>#REF!</v>
      </c>
    </row>
    <row r="190" spans="1:7" ht="16.5" customHeight="1">
      <c r="A190" s="121" t="s">
        <v>43</v>
      </c>
      <c r="B190" s="11" t="s">
        <v>231</v>
      </c>
      <c r="C190" s="11"/>
      <c r="D190" s="30" t="s">
        <v>34</v>
      </c>
      <c r="E190" s="174">
        <f>E191</f>
        <v>10</v>
      </c>
      <c r="F190" s="186" t="e">
        <f>ВЕД!#REF!</f>
        <v>#REF!</v>
      </c>
      <c r="G190" s="74" t="e">
        <f>ВЕД!#REF!</f>
        <v>#REF!</v>
      </c>
    </row>
    <row r="191" spans="1:7" ht="22.5" customHeight="1">
      <c r="A191" s="121" t="s">
        <v>43</v>
      </c>
      <c r="B191" s="11" t="s">
        <v>231</v>
      </c>
      <c r="C191" s="11" t="s">
        <v>29</v>
      </c>
      <c r="D191" s="31" t="s">
        <v>30</v>
      </c>
      <c r="E191" s="174">
        <f>ВЕД!F194</f>
        <v>10</v>
      </c>
      <c r="F191" s="186">
        <f aca="true" t="shared" si="25" ref="F191:G193">F192</f>
        <v>0</v>
      </c>
      <c r="G191" s="74">
        <f t="shared" si="25"/>
        <v>0</v>
      </c>
    </row>
    <row r="192" spans="1:7" ht="16.5" customHeight="1">
      <c r="A192" s="121" t="s">
        <v>43</v>
      </c>
      <c r="B192" s="11" t="s">
        <v>232</v>
      </c>
      <c r="C192" s="11"/>
      <c r="D192" s="70" t="s">
        <v>103</v>
      </c>
      <c r="E192" s="174">
        <f>E193</f>
        <v>40</v>
      </c>
      <c r="F192" s="186">
        <f t="shared" si="25"/>
        <v>0</v>
      </c>
      <c r="G192" s="74">
        <f t="shared" si="25"/>
        <v>0</v>
      </c>
    </row>
    <row r="193" spans="1:7" ht="15" customHeight="1">
      <c r="A193" s="121" t="s">
        <v>43</v>
      </c>
      <c r="B193" s="11" t="s">
        <v>233</v>
      </c>
      <c r="C193" s="11"/>
      <c r="D193" s="30" t="s">
        <v>34</v>
      </c>
      <c r="E193" s="174">
        <f>E194</f>
        <v>40</v>
      </c>
      <c r="F193" s="186">
        <f t="shared" si="25"/>
        <v>0</v>
      </c>
      <c r="G193" s="74">
        <f t="shared" si="25"/>
        <v>0</v>
      </c>
    </row>
    <row r="194" spans="1:7" ht="22.5" customHeight="1">
      <c r="A194" s="121" t="s">
        <v>43</v>
      </c>
      <c r="B194" s="11" t="s">
        <v>233</v>
      </c>
      <c r="C194" s="11" t="s">
        <v>29</v>
      </c>
      <c r="D194" s="31" t="s">
        <v>30</v>
      </c>
      <c r="E194" s="174">
        <f>ВЕД!F197</f>
        <v>40</v>
      </c>
      <c r="F194" s="186">
        <f>1403.7+2700-300-3803.7</f>
        <v>0</v>
      </c>
      <c r="G194" s="74">
        <f>1403.7+2700-300-3803.7</f>
        <v>0</v>
      </c>
    </row>
    <row r="195" spans="1:7" ht="14.25" customHeight="1" hidden="1">
      <c r="A195" s="121" t="s">
        <v>43</v>
      </c>
      <c r="B195" s="11" t="s">
        <v>234</v>
      </c>
      <c r="C195" s="11"/>
      <c r="D195" s="70" t="s">
        <v>46</v>
      </c>
      <c r="E195" s="192">
        <f>E196</f>
        <v>0</v>
      </c>
      <c r="F195" s="188" t="e">
        <f aca="true" t="shared" si="26" ref="F195:G197">F196</f>
        <v>#REF!</v>
      </c>
      <c r="G195" s="77" t="e">
        <f t="shared" si="26"/>
        <v>#REF!</v>
      </c>
    </row>
    <row r="196" spans="1:7" ht="32.25" customHeight="1" hidden="1">
      <c r="A196" s="121" t="s">
        <v>43</v>
      </c>
      <c r="B196" s="11" t="s">
        <v>235</v>
      </c>
      <c r="C196" s="11"/>
      <c r="D196" s="30" t="s">
        <v>104</v>
      </c>
      <c r="E196" s="193">
        <f>E197</f>
        <v>0</v>
      </c>
      <c r="F196" s="189" t="e">
        <f t="shared" si="26"/>
        <v>#REF!</v>
      </c>
      <c r="G196" s="78" t="e">
        <f t="shared" si="26"/>
        <v>#REF!</v>
      </c>
    </row>
    <row r="197" spans="1:7" ht="22.5" customHeight="1" hidden="1">
      <c r="A197" s="121" t="s">
        <v>43</v>
      </c>
      <c r="B197" s="11" t="s">
        <v>236</v>
      </c>
      <c r="C197" s="11"/>
      <c r="D197" s="47" t="s">
        <v>66</v>
      </c>
      <c r="E197" s="193">
        <f>E198</f>
        <v>0</v>
      </c>
      <c r="F197" s="189" t="e">
        <f t="shared" si="26"/>
        <v>#REF!</v>
      </c>
      <c r="G197" s="78" t="e">
        <f t="shared" si="26"/>
        <v>#REF!</v>
      </c>
    </row>
    <row r="198" spans="1:7" ht="17.25" customHeight="1" hidden="1">
      <c r="A198" s="121" t="s">
        <v>43</v>
      </c>
      <c r="B198" s="11" t="s">
        <v>237</v>
      </c>
      <c r="C198" s="11"/>
      <c r="D198" s="30" t="s">
        <v>34</v>
      </c>
      <c r="E198" s="192">
        <f>E199</f>
        <v>0</v>
      </c>
      <c r="F198" s="188" t="e">
        <f>ВЕД!#REF!</f>
        <v>#REF!</v>
      </c>
      <c r="G198" s="77" t="e">
        <f>ВЕД!#REF!</f>
        <v>#REF!</v>
      </c>
    </row>
    <row r="199" spans="1:7" ht="24.75" customHeight="1" hidden="1">
      <c r="A199" s="121" t="s">
        <v>43</v>
      </c>
      <c r="B199" s="11" t="s">
        <v>237</v>
      </c>
      <c r="C199" s="11" t="s">
        <v>29</v>
      </c>
      <c r="D199" s="31" t="s">
        <v>30</v>
      </c>
      <c r="E199" s="192">
        <f>ВЕД!F202</f>
        <v>0</v>
      </c>
      <c r="F199" s="188" t="e">
        <f>F200</f>
        <v>#REF!</v>
      </c>
      <c r="G199" s="77" t="e">
        <f>G200</f>
        <v>#REF!</v>
      </c>
    </row>
    <row r="200" spans="1:7" ht="16.5" customHeight="1">
      <c r="A200" s="119" t="s">
        <v>17</v>
      </c>
      <c r="B200" s="17"/>
      <c r="C200" s="17"/>
      <c r="D200" s="32" t="s">
        <v>45</v>
      </c>
      <c r="E200" s="194">
        <f aca="true" t="shared" si="27" ref="E200:E206">E201</f>
        <v>500</v>
      </c>
      <c r="F200" s="188" t="e">
        <f>F201</f>
        <v>#REF!</v>
      </c>
      <c r="G200" s="77" t="e">
        <f>G201</f>
        <v>#REF!</v>
      </c>
    </row>
    <row r="201" spans="1:7" ht="16.5" customHeight="1">
      <c r="A201" s="119" t="s">
        <v>20</v>
      </c>
      <c r="B201" s="17"/>
      <c r="C201" s="17"/>
      <c r="D201" s="32" t="s">
        <v>21</v>
      </c>
      <c r="E201" s="194">
        <f t="shared" si="27"/>
        <v>500</v>
      </c>
      <c r="F201" s="188" t="e">
        <f>#REF!</f>
        <v>#REF!</v>
      </c>
      <c r="G201" s="77" t="e">
        <f>#REF!</f>
        <v>#REF!</v>
      </c>
    </row>
    <row r="202" spans="1:7" ht="15.75" customHeight="1">
      <c r="A202" s="119" t="s">
        <v>20</v>
      </c>
      <c r="B202" s="17" t="s">
        <v>61</v>
      </c>
      <c r="C202" s="17"/>
      <c r="D202" s="32" t="s">
        <v>33</v>
      </c>
      <c r="E202" s="175">
        <f t="shared" si="27"/>
        <v>500</v>
      </c>
      <c r="F202" s="187" t="e">
        <f>F204+#REF!+#REF!</f>
        <v>#REF!</v>
      </c>
      <c r="G202" s="75" t="e">
        <f>G204+#REF!+#REF!</f>
        <v>#REF!</v>
      </c>
    </row>
    <row r="203" spans="1:7" ht="24.75" customHeight="1">
      <c r="A203" s="121" t="s">
        <v>20</v>
      </c>
      <c r="B203" s="11" t="s">
        <v>266</v>
      </c>
      <c r="C203" s="11"/>
      <c r="D203" s="30" t="s">
        <v>88</v>
      </c>
      <c r="E203" s="174">
        <f t="shared" si="27"/>
        <v>500</v>
      </c>
      <c r="F203" s="187"/>
      <c r="G203" s="75"/>
    </row>
    <row r="204" spans="1:7" ht="12.75">
      <c r="A204" s="121" t="s">
        <v>20</v>
      </c>
      <c r="B204" s="11" t="s">
        <v>266</v>
      </c>
      <c r="C204" s="11"/>
      <c r="D204" s="47" t="s">
        <v>64</v>
      </c>
      <c r="E204" s="174">
        <f t="shared" si="27"/>
        <v>500</v>
      </c>
      <c r="F204" s="187" t="e">
        <f>F205+#REF!</f>
        <v>#REF!</v>
      </c>
      <c r="G204" s="75" t="e">
        <f>G205+#REF!</f>
        <v>#REF!</v>
      </c>
    </row>
    <row r="205" spans="1:7" ht="12.75">
      <c r="A205" s="121" t="s">
        <v>20</v>
      </c>
      <c r="B205" s="11" t="s">
        <v>267</v>
      </c>
      <c r="C205" s="11"/>
      <c r="D205" s="30" t="s">
        <v>62</v>
      </c>
      <c r="E205" s="174">
        <f t="shared" si="27"/>
        <v>500</v>
      </c>
      <c r="F205" s="187" t="e">
        <f>F206</f>
        <v>#REF!</v>
      </c>
      <c r="G205" s="75" t="e">
        <f>G206</f>
        <v>#REF!</v>
      </c>
    </row>
    <row r="206" spans="1:7" ht="22.5">
      <c r="A206" s="121" t="s">
        <v>20</v>
      </c>
      <c r="B206" s="11" t="s">
        <v>268</v>
      </c>
      <c r="C206" s="92"/>
      <c r="D206" s="105" t="s">
        <v>67</v>
      </c>
      <c r="E206" s="191">
        <f t="shared" si="27"/>
        <v>500</v>
      </c>
      <c r="F206" s="186" t="e">
        <f>F207</f>
        <v>#REF!</v>
      </c>
      <c r="G206" s="74" t="e">
        <f>G207</f>
        <v>#REF!</v>
      </c>
    </row>
    <row r="207" spans="1:7" ht="17.25" customHeight="1">
      <c r="A207" s="121" t="s">
        <v>20</v>
      </c>
      <c r="B207" s="11" t="s">
        <v>268</v>
      </c>
      <c r="C207" s="92" t="s">
        <v>2</v>
      </c>
      <c r="D207" s="106" t="s">
        <v>3</v>
      </c>
      <c r="E207" s="191">
        <f>ВЕД!F210</f>
        <v>500</v>
      </c>
      <c r="F207" s="186" t="e">
        <f>F208+F215+#REF!+#REF!</f>
        <v>#REF!</v>
      </c>
      <c r="G207" s="74" t="e">
        <f>G208+G215+#REF!+#REF!</f>
        <v>#REF!</v>
      </c>
    </row>
    <row r="208" spans="1:7" ht="12.75">
      <c r="A208" s="119" t="s">
        <v>18</v>
      </c>
      <c r="B208" s="17"/>
      <c r="C208" s="17"/>
      <c r="D208" s="93" t="s">
        <v>19</v>
      </c>
      <c r="E208" s="175">
        <f aca="true" t="shared" si="28" ref="E208:E215">E209</f>
        <v>506</v>
      </c>
      <c r="F208" s="186" t="e">
        <f>F209+F212</f>
        <v>#REF!</v>
      </c>
      <c r="G208" s="74" t="e">
        <f>G209+G212</f>
        <v>#REF!</v>
      </c>
    </row>
    <row r="209" spans="1:7" ht="12.75">
      <c r="A209" s="119" t="s">
        <v>105</v>
      </c>
      <c r="B209" s="17"/>
      <c r="C209" s="17"/>
      <c r="D209" s="29" t="s">
        <v>106</v>
      </c>
      <c r="E209" s="175">
        <f t="shared" si="28"/>
        <v>506</v>
      </c>
      <c r="F209" s="186" t="e">
        <f>F210</f>
        <v>#REF!</v>
      </c>
      <c r="G209" s="74" t="e">
        <f>G210</f>
        <v>#REF!</v>
      </c>
    </row>
    <row r="210" spans="1:7" ht="33.75">
      <c r="A210" s="119" t="s">
        <v>105</v>
      </c>
      <c r="B210" s="98" t="s">
        <v>147</v>
      </c>
      <c r="C210" s="17"/>
      <c r="D210" s="103" t="s">
        <v>269</v>
      </c>
      <c r="E210" s="175">
        <f t="shared" si="28"/>
        <v>506</v>
      </c>
      <c r="F210" s="186" t="e">
        <f>F211</f>
        <v>#REF!</v>
      </c>
      <c r="G210" s="74" t="e">
        <f>G211</f>
        <v>#REF!</v>
      </c>
    </row>
    <row r="211" spans="1:7" ht="22.5">
      <c r="A211" s="121" t="s">
        <v>105</v>
      </c>
      <c r="B211" s="11" t="s">
        <v>238</v>
      </c>
      <c r="C211" s="11"/>
      <c r="D211" s="49" t="s">
        <v>110</v>
      </c>
      <c r="E211" s="174">
        <f t="shared" si="28"/>
        <v>506</v>
      </c>
      <c r="F211" s="186" t="e">
        <f>ВЕД!#REF!</f>
        <v>#REF!</v>
      </c>
      <c r="G211" s="74" t="e">
        <f>ВЕД!#REF!</f>
        <v>#REF!</v>
      </c>
    </row>
    <row r="212" spans="1:7" ht="23.25" customHeight="1">
      <c r="A212" s="121" t="s">
        <v>105</v>
      </c>
      <c r="B212" s="11" t="s">
        <v>239</v>
      </c>
      <c r="C212" s="11"/>
      <c r="D212" s="49" t="s">
        <v>111</v>
      </c>
      <c r="E212" s="174">
        <f t="shared" si="28"/>
        <v>506</v>
      </c>
      <c r="F212" s="186" t="e">
        <f>F213</f>
        <v>#REF!</v>
      </c>
      <c r="G212" s="74" t="e">
        <f>G213</f>
        <v>#REF!</v>
      </c>
    </row>
    <row r="213" spans="1:7" ht="16.5" customHeight="1">
      <c r="A213" s="121" t="s">
        <v>105</v>
      </c>
      <c r="B213" s="11" t="s">
        <v>240</v>
      </c>
      <c r="C213" s="11"/>
      <c r="D213" s="30" t="s">
        <v>62</v>
      </c>
      <c r="E213" s="174">
        <f t="shared" si="28"/>
        <v>506</v>
      </c>
      <c r="F213" s="186" t="e">
        <f>F214</f>
        <v>#REF!</v>
      </c>
      <c r="G213" s="74" t="e">
        <f>G214</f>
        <v>#REF!</v>
      </c>
    </row>
    <row r="214" spans="1:7" ht="22.5">
      <c r="A214" s="121" t="s">
        <v>105</v>
      </c>
      <c r="B214" s="11" t="s">
        <v>241</v>
      </c>
      <c r="C214" s="11"/>
      <c r="D214" s="49" t="s">
        <v>112</v>
      </c>
      <c r="E214" s="174">
        <f t="shared" si="28"/>
        <v>506</v>
      </c>
      <c r="F214" s="186" t="e">
        <f>ВЕД!#REF!</f>
        <v>#REF!</v>
      </c>
      <c r="G214" s="74" t="e">
        <f>ВЕД!#REF!</f>
        <v>#REF!</v>
      </c>
    </row>
    <row r="215" spans="1:7" ht="18" customHeight="1">
      <c r="A215" s="121" t="s">
        <v>105</v>
      </c>
      <c r="B215" s="11" t="s">
        <v>242</v>
      </c>
      <c r="C215" s="11"/>
      <c r="D215" s="31" t="s">
        <v>125</v>
      </c>
      <c r="E215" s="174">
        <f t="shared" si="28"/>
        <v>506</v>
      </c>
      <c r="F215" s="186" t="e">
        <f>#REF!+F216</f>
        <v>#REF!</v>
      </c>
      <c r="G215" s="74" t="e">
        <f>#REF!+G216</f>
        <v>#REF!</v>
      </c>
    </row>
    <row r="216" spans="1:7" ht="13.5" thickBot="1">
      <c r="A216" s="138" t="s">
        <v>105</v>
      </c>
      <c r="B216" s="133" t="s">
        <v>242</v>
      </c>
      <c r="C216" s="133" t="s">
        <v>108</v>
      </c>
      <c r="D216" s="139" t="s">
        <v>109</v>
      </c>
      <c r="E216" s="195">
        <f>ВЕД!F219</f>
        <v>506</v>
      </c>
      <c r="F216" s="190" t="e">
        <f>#REF!</f>
        <v>#REF!</v>
      </c>
      <c r="G216" s="140" t="e">
        <f>#REF!</f>
        <v>#REF!</v>
      </c>
    </row>
  </sheetData>
  <sheetProtection/>
  <mergeCells count="15">
    <mergeCell ref="D8:G8"/>
    <mergeCell ref="D9:E9"/>
    <mergeCell ref="D1:G1"/>
    <mergeCell ref="D2:G2"/>
    <mergeCell ref="D7:G7"/>
    <mergeCell ref="D3:E3"/>
    <mergeCell ref="D4:E4"/>
    <mergeCell ref="D5:E5"/>
    <mergeCell ref="D6:E6"/>
    <mergeCell ref="A11:E12"/>
    <mergeCell ref="A13:A15"/>
    <mergeCell ref="B13:B15"/>
    <mergeCell ref="C13:C15"/>
    <mergeCell ref="D13:D15"/>
    <mergeCell ref="E13:E15"/>
  </mergeCells>
  <printOptions/>
  <pageMargins left="0.7874015748031497" right="0.3937007874015748" top="0.3937007874015748" bottom="0.3937007874015748" header="0.5118110236220472" footer="0.5118110236220472"/>
  <pageSetup fitToHeight="65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view="pageBreakPreview" zoomScaleSheetLayoutView="100" zoomScalePageLayoutView="0" workbookViewId="0" topLeftCell="A1">
      <selection activeCell="D9" sqref="D9:G9"/>
    </sheetView>
  </sheetViews>
  <sheetFormatPr defaultColWidth="9.00390625" defaultRowHeight="12.75"/>
  <cols>
    <col min="1" max="2" width="6.00390625" style="0" customWidth="1"/>
    <col min="3" max="3" width="6.75390625" style="0" customWidth="1"/>
    <col min="4" max="4" width="71.75390625" style="0" customWidth="1"/>
    <col min="5" max="5" width="15.625" style="0" customWidth="1"/>
    <col min="6" max="6" width="11.875" style="0" hidden="1" customWidth="1"/>
    <col min="7" max="7" width="11.00390625" style="0" hidden="1" customWidth="1"/>
    <col min="9" max="9" width="0.2421875" style="0" customWidth="1"/>
  </cols>
  <sheetData>
    <row r="1" spans="4:7" ht="12.75">
      <c r="D1" s="209" t="s">
        <v>303</v>
      </c>
      <c r="E1" s="209"/>
      <c r="F1" s="220"/>
      <c r="G1" s="220"/>
    </row>
    <row r="2" spans="4:7" ht="12" customHeight="1">
      <c r="D2" s="209" t="s">
        <v>119</v>
      </c>
      <c r="E2" s="209"/>
      <c r="F2" s="220"/>
      <c r="G2" s="220"/>
    </row>
    <row r="3" spans="4:7" ht="12" customHeight="1">
      <c r="D3" s="209" t="s">
        <v>144</v>
      </c>
      <c r="E3" s="209"/>
      <c r="F3" s="96"/>
      <c r="G3" s="96"/>
    </row>
    <row r="4" spans="4:7" ht="12" customHeight="1">
      <c r="D4" s="209" t="s">
        <v>299</v>
      </c>
      <c r="E4" s="209"/>
      <c r="F4" s="96"/>
      <c r="G4" s="96"/>
    </row>
    <row r="5" spans="4:7" ht="12" customHeight="1">
      <c r="D5" s="209" t="s">
        <v>293</v>
      </c>
      <c r="E5" s="209"/>
      <c r="F5" s="96"/>
      <c r="G5" s="96"/>
    </row>
    <row r="6" spans="4:7" ht="12" customHeight="1">
      <c r="D6" s="209" t="s">
        <v>294</v>
      </c>
      <c r="E6" s="209"/>
      <c r="F6" s="96"/>
      <c r="G6" s="96"/>
    </row>
    <row r="7" spans="4:7" ht="12.75">
      <c r="D7" s="209" t="s">
        <v>289</v>
      </c>
      <c r="E7" s="208"/>
      <c r="F7" s="208"/>
      <c r="G7" s="208"/>
    </row>
    <row r="8" spans="4:7" ht="12.75">
      <c r="D8" s="209" t="s">
        <v>138</v>
      </c>
      <c r="E8" s="209"/>
      <c r="F8" s="208"/>
      <c r="G8" s="208"/>
    </row>
    <row r="9" spans="4:7" ht="12.75">
      <c r="D9" s="209" t="s">
        <v>120</v>
      </c>
      <c r="E9" s="209"/>
      <c r="F9" s="220"/>
      <c r="G9" s="220"/>
    </row>
    <row r="11" ht="12.75">
      <c r="D11" s="61" t="s">
        <v>304</v>
      </c>
    </row>
    <row r="12" spans="1:9" ht="12.75">
      <c r="A12" s="243" t="s">
        <v>305</v>
      </c>
      <c r="B12" s="208"/>
      <c r="C12" s="208"/>
      <c r="D12" s="208"/>
      <c r="E12" s="208"/>
      <c r="F12" s="208"/>
      <c r="G12" s="208"/>
      <c r="H12" s="4"/>
      <c r="I12" s="4"/>
    </row>
    <row r="13" spans="1:9" ht="12.75">
      <c r="A13" s="243" t="s">
        <v>306</v>
      </c>
      <c r="B13" s="244"/>
      <c r="C13" s="244"/>
      <c r="D13" s="244"/>
      <c r="E13" s="244"/>
      <c r="F13" s="244"/>
      <c r="G13" s="244"/>
      <c r="H13" s="244"/>
      <c r="I13" s="244"/>
    </row>
    <row r="14" spans="1:9" ht="12" customHeight="1">
      <c r="A14" s="59"/>
      <c r="B14" s="60"/>
      <c r="C14" s="60"/>
      <c r="D14" s="61"/>
      <c r="E14" s="60"/>
      <c r="F14" s="60"/>
      <c r="G14" s="60"/>
      <c r="H14" s="60"/>
      <c r="I14" s="60"/>
    </row>
    <row r="15" ht="10.5" customHeight="1" thickBot="1"/>
    <row r="16" spans="1:7" ht="14.25" customHeight="1">
      <c r="A16" s="212" t="s">
        <v>57</v>
      </c>
      <c r="B16" s="240" t="s">
        <v>58</v>
      </c>
      <c r="C16" s="240" t="s">
        <v>4</v>
      </c>
      <c r="D16" s="240" t="s">
        <v>8</v>
      </c>
      <c r="E16" s="218" t="s">
        <v>126</v>
      </c>
      <c r="F16" s="154"/>
      <c r="G16" s="155"/>
    </row>
    <row r="17" spans="1:7" ht="10.5" customHeight="1">
      <c r="A17" s="238"/>
      <c r="B17" s="241"/>
      <c r="C17" s="241"/>
      <c r="D17" s="241"/>
      <c r="E17" s="219"/>
      <c r="F17" s="156"/>
      <c r="G17" s="157"/>
    </row>
    <row r="18" spans="1:7" ht="12" customHeight="1">
      <c r="A18" s="239"/>
      <c r="B18" s="242"/>
      <c r="C18" s="242"/>
      <c r="D18" s="242"/>
      <c r="E18" s="206"/>
      <c r="F18" s="158"/>
      <c r="G18" s="159"/>
    </row>
    <row r="19" spans="1:7" ht="12.75">
      <c r="A19" s="84"/>
      <c r="B19" s="62"/>
      <c r="C19" s="82"/>
      <c r="D19" s="83" t="s">
        <v>22</v>
      </c>
      <c r="E19" s="200">
        <f>E20+E27+E32+E37+E47+E44</f>
        <v>40546.48299999999</v>
      </c>
      <c r="F19" s="196" t="e">
        <f>F20+F27+F32+F37+#REF!+#REF!+#REF!+#REF!+#REF!+#REF!</f>
        <v>#REF!</v>
      </c>
      <c r="G19" s="85" t="e">
        <f>G20+G27+G32+G37+#REF!+#REF!+#REF!+#REF!+#REF!+#REF!</f>
        <v>#REF!</v>
      </c>
    </row>
    <row r="20" spans="1:7" ht="22.5">
      <c r="A20" s="86" t="s">
        <v>262</v>
      </c>
      <c r="B20" s="62"/>
      <c r="C20" s="62"/>
      <c r="D20" s="103" t="s">
        <v>269</v>
      </c>
      <c r="E20" s="201">
        <f>E23+E25+E21</f>
        <v>2943.75</v>
      </c>
      <c r="F20" s="197" t="e">
        <f>F25+#REF!+#REF!</f>
        <v>#REF!</v>
      </c>
      <c r="G20" s="87" t="e">
        <f>G25+#REF!+#REF!</f>
        <v>#REF!</v>
      </c>
    </row>
    <row r="21" spans="1:7" ht="22.5">
      <c r="A21" s="88" t="s">
        <v>262</v>
      </c>
      <c r="B21" s="79">
        <v>1</v>
      </c>
      <c r="C21" s="79"/>
      <c r="D21" s="110" t="s">
        <v>113</v>
      </c>
      <c r="E21" s="202">
        <f>E22</f>
        <v>5.7</v>
      </c>
      <c r="F21" s="197"/>
      <c r="G21" s="87"/>
    </row>
    <row r="22" spans="1:7" ht="12.75">
      <c r="A22" s="88" t="s">
        <v>262</v>
      </c>
      <c r="B22" s="79">
        <v>1</v>
      </c>
      <c r="C22" s="79"/>
      <c r="D22" s="79" t="s">
        <v>140</v>
      </c>
      <c r="E22" s="203">
        <f>ЦСР!E40</f>
        <v>5.7</v>
      </c>
      <c r="F22" s="197"/>
      <c r="G22" s="87"/>
    </row>
    <row r="23" spans="1:7" ht="12.75">
      <c r="A23" s="88" t="s">
        <v>262</v>
      </c>
      <c r="B23" s="79">
        <v>2</v>
      </c>
      <c r="C23" s="79"/>
      <c r="D23" s="80" t="s">
        <v>110</v>
      </c>
      <c r="E23" s="202">
        <f>E24</f>
        <v>506</v>
      </c>
      <c r="F23" s="197"/>
      <c r="G23" s="87"/>
    </row>
    <row r="24" spans="1:7" ht="12.75">
      <c r="A24" s="88" t="s">
        <v>262</v>
      </c>
      <c r="B24" s="79">
        <v>2</v>
      </c>
      <c r="C24" s="79"/>
      <c r="D24" s="79" t="s">
        <v>140</v>
      </c>
      <c r="E24" s="203">
        <f>ЦСР!E211</f>
        <v>506</v>
      </c>
      <c r="F24" s="197"/>
      <c r="G24" s="87"/>
    </row>
    <row r="25" spans="1:7" ht="12.75">
      <c r="A25" s="88" t="s">
        <v>262</v>
      </c>
      <c r="B25" s="79">
        <v>9</v>
      </c>
      <c r="C25" s="79"/>
      <c r="D25" s="80" t="s">
        <v>72</v>
      </c>
      <c r="E25" s="202">
        <f>E26</f>
        <v>2432.05</v>
      </c>
      <c r="F25" s="198">
        <f>F26</f>
        <v>500</v>
      </c>
      <c r="G25" s="89">
        <f>G26</f>
        <v>500</v>
      </c>
    </row>
    <row r="26" spans="1:7" ht="12.75">
      <c r="A26" s="88" t="s">
        <v>262</v>
      </c>
      <c r="B26" s="79">
        <v>9</v>
      </c>
      <c r="C26" s="79"/>
      <c r="D26" s="79" t="s">
        <v>140</v>
      </c>
      <c r="E26" s="203">
        <f>ЦСР!E20+ЦСР!E46+ЦСР!E93</f>
        <v>2432.05</v>
      </c>
      <c r="F26" s="199">
        <v>500</v>
      </c>
      <c r="G26" s="90">
        <v>500</v>
      </c>
    </row>
    <row r="27" spans="1:7" ht="22.5">
      <c r="A27" s="86" t="s">
        <v>263</v>
      </c>
      <c r="B27" s="62"/>
      <c r="C27" s="62"/>
      <c r="D27" s="29" t="s">
        <v>141</v>
      </c>
      <c r="E27" s="201">
        <f>E28+E30</f>
        <v>446.1</v>
      </c>
      <c r="F27" s="197" t="e">
        <f>F28+F30+#REF!</f>
        <v>#REF!</v>
      </c>
      <c r="G27" s="87" t="e">
        <f>G28+G30+#REF!</f>
        <v>#REF!</v>
      </c>
    </row>
    <row r="28" spans="1:7" ht="12.75">
      <c r="A28" s="88" t="s">
        <v>263</v>
      </c>
      <c r="B28" s="79">
        <v>1</v>
      </c>
      <c r="C28" s="79"/>
      <c r="D28" s="80" t="s">
        <v>0</v>
      </c>
      <c r="E28" s="202">
        <f>E29</f>
        <v>136.1</v>
      </c>
      <c r="F28" s="198">
        <f>F29</f>
        <v>3360</v>
      </c>
      <c r="G28" s="89">
        <f>G29</f>
        <v>2860</v>
      </c>
    </row>
    <row r="29" spans="1:7" ht="12.75">
      <c r="A29" s="88" t="s">
        <v>263</v>
      </c>
      <c r="B29" s="79">
        <v>1</v>
      </c>
      <c r="C29" s="79"/>
      <c r="D29" s="79" t="s">
        <v>140</v>
      </c>
      <c r="E29" s="203">
        <f>ЦСР!E53</f>
        <v>136.1</v>
      </c>
      <c r="F29" s="199">
        <v>3360</v>
      </c>
      <c r="G29" s="90">
        <v>2860</v>
      </c>
    </row>
    <row r="30" spans="1:7" ht="12.75">
      <c r="A30" s="88" t="s">
        <v>263</v>
      </c>
      <c r="B30" s="79">
        <v>2</v>
      </c>
      <c r="C30" s="79"/>
      <c r="D30" s="80" t="s">
        <v>1</v>
      </c>
      <c r="E30" s="202">
        <f>E31</f>
        <v>310</v>
      </c>
      <c r="F30" s="198">
        <f>F31</f>
        <v>300</v>
      </c>
      <c r="G30" s="89">
        <f>G31</f>
        <v>300</v>
      </c>
    </row>
    <row r="31" spans="1:7" ht="12.75">
      <c r="A31" s="88" t="s">
        <v>263</v>
      </c>
      <c r="B31" s="79">
        <v>2</v>
      </c>
      <c r="C31" s="79"/>
      <c r="D31" s="79" t="s">
        <v>140</v>
      </c>
      <c r="E31" s="203">
        <f>ЦСР!E76</f>
        <v>310</v>
      </c>
      <c r="F31" s="199">
        <v>300</v>
      </c>
      <c r="G31" s="90">
        <v>300</v>
      </c>
    </row>
    <row r="32" spans="1:7" ht="39" customHeight="1">
      <c r="A32" s="86" t="s">
        <v>264</v>
      </c>
      <c r="B32" s="62"/>
      <c r="C32" s="62"/>
      <c r="D32" s="29" t="s">
        <v>142</v>
      </c>
      <c r="E32" s="201">
        <f>E33+E35</f>
        <v>247</v>
      </c>
      <c r="F32" s="197" t="e">
        <f>F33+F35+#REF!</f>
        <v>#REF!</v>
      </c>
      <c r="G32" s="87" t="e">
        <f>G33+G35+#REF!</f>
        <v>#REF!</v>
      </c>
    </row>
    <row r="33" spans="1:7" ht="22.5">
      <c r="A33" s="88" t="s">
        <v>264</v>
      </c>
      <c r="B33" s="79">
        <v>1</v>
      </c>
      <c r="C33" s="79"/>
      <c r="D33" s="80" t="s">
        <v>85</v>
      </c>
      <c r="E33" s="202">
        <f>E34</f>
        <v>5</v>
      </c>
      <c r="F33" s="198">
        <f>F34</f>
        <v>1000</v>
      </c>
      <c r="G33" s="89">
        <f>G34</f>
        <v>0</v>
      </c>
    </row>
    <row r="34" spans="1:7" ht="12.75">
      <c r="A34" s="88" t="s">
        <v>264</v>
      </c>
      <c r="B34" s="79">
        <v>1</v>
      </c>
      <c r="C34" s="79"/>
      <c r="D34" s="79" t="s">
        <v>140</v>
      </c>
      <c r="E34" s="203">
        <f>ЦСР!E103</f>
        <v>5</v>
      </c>
      <c r="F34" s="199">
        <v>1000</v>
      </c>
      <c r="G34" s="90">
        <v>0</v>
      </c>
    </row>
    <row r="35" spans="1:7" ht="15.75" customHeight="1">
      <c r="A35" s="88" t="s">
        <v>264</v>
      </c>
      <c r="B35" s="79">
        <v>2</v>
      </c>
      <c r="C35" s="79"/>
      <c r="D35" s="81" t="s">
        <v>86</v>
      </c>
      <c r="E35" s="202">
        <f>E36</f>
        <v>242</v>
      </c>
      <c r="F35" s="198">
        <f>F36</f>
        <v>5900.2</v>
      </c>
      <c r="G35" s="89">
        <f>G36</f>
        <v>6297.6</v>
      </c>
    </row>
    <row r="36" spans="1:7" ht="12.75">
      <c r="A36" s="88" t="s">
        <v>264</v>
      </c>
      <c r="B36" s="79">
        <v>2</v>
      </c>
      <c r="C36" s="79"/>
      <c r="D36" s="79" t="s">
        <v>140</v>
      </c>
      <c r="E36" s="203">
        <f>ЦСР!E116</f>
        <v>242</v>
      </c>
      <c r="F36" s="199">
        <v>5900.2</v>
      </c>
      <c r="G36" s="90">
        <v>6297.6</v>
      </c>
    </row>
    <row r="37" spans="1:7" ht="36.75" customHeight="1">
      <c r="A37" s="86" t="s">
        <v>265</v>
      </c>
      <c r="B37" s="62"/>
      <c r="C37" s="62"/>
      <c r="D37" s="32" t="s">
        <v>143</v>
      </c>
      <c r="E37" s="201">
        <f>E38+E40+E42</f>
        <v>659.1</v>
      </c>
      <c r="F37" s="197">
        <f>F38</f>
        <v>40</v>
      </c>
      <c r="G37" s="87">
        <f>G38</f>
        <v>40</v>
      </c>
    </row>
    <row r="38" spans="1:7" ht="12.75" hidden="1">
      <c r="A38" s="88" t="s">
        <v>265</v>
      </c>
      <c r="B38" s="79">
        <v>1</v>
      </c>
      <c r="C38" s="79"/>
      <c r="D38" s="81" t="s">
        <v>95</v>
      </c>
      <c r="E38" s="202">
        <f>E39</f>
        <v>0</v>
      </c>
      <c r="F38" s="198">
        <f>F39</f>
        <v>40</v>
      </c>
      <c r="G38" s="89">
        <f>G39</f>
        <v>40</v>
      </c>
    </row>
    <row r="39" spans="1:7" ht="12.75" hidden="1">
      <c r="A39" s="88" t="s">
        <v>265</v>
      </c>
      <c r="B39" s="79">
        <v>1</v>
      </c>
      <c r="C39" s="79"/>
      <c r="D39" s="79" t="s">
        <v>140</v>
      </c>
      <c r="E39" s="203">
        <f>ЦСР!E136</f>
        <v>0</v>
      </c>
      <c r="F39" s="199">
        <v>40</v>
      </c>
      <c r="G39" s="90">
        <v>40</v>
      </c>
    </row>
    <row r="40" spans="1:7" ht="22.5">
      <c r="A40" s="88" t="s">
        <v>265</v>
      </c>
      <c r="B40" s="79">
        <v>2</v>
      </c>
      <c r="C40" s="79"/>
      <c r="D40" s="81" t="s">
        <v>97</v>
      </c>
      <c r="E40" s="202">
        <f>E41</f>
        <v>305</v>
      </c>
      <c r="F40" s="199"/>
      <c r="G40" s="90"/>
    </row>
    <row r="41" spans="1:7" ht="12.75">
      <c r="A41" s="88" t="s">
        <v>265</v>
      </c>
      <c r="B41" s="79">
        <v>2</v>
      </c>
      <c r="C41" s="79"/>
      <c r="D41" s="79" t="s">
        <v>140</v>
      </c>
      <c r="E41" s="203">
        <f>ЦСР!E158</f>
        <v>305</v>
      </c>
      <c r="F41" s="199"/>
      <c r="G41" s="90"/>
    </row>
    <row r="42" spans="1:7" ht="12.75">
      <c r="A42" s="88" t="s">
        <v>265</v>
      </c>
      <c r="B42" s="79">
        <v>3</v>
      </c>
      <c r="C42" s="79"/>
      <c r="D42" s="81" t="s">
        <v>98</v>
      </c>
      <c r="E42" s="202">
        <f>E43</f>
        <v>354.1</v>
      </c>
      <c r="F42" s="199"/>
      <c r="G42" s="90"/>
    </row>
    <row r="43" spans="1:7" ht="12.75">
      <c r="A43" s="88" t="s">
        <v>265</v>
      </c>
      <c r="B43" s="79">
        <v>3</v>
      </c>
      <c r="C43" s="79"/>
      <c r="D43" s="79" t="s">
        <v>140</v>
      </c>
      <c r="E43" s="203">
        <f>ЦСР!E180</f>
        <v>354.1</v>
      </c>
      <c r="F43" s="199"/>
      <c r="G43" s="90"/>
    </row>
    <row r="44" spans="1:7" ht="45">
      <c r="A44" s="115" t="s">
        <v>255</v>
      </c>
      <c r="B44" s="116"/>
      <c r="C44" s="116"/>
      <c r="D44" s="103" t="s">
        <v>254</v>
      </c>
      <c r="E44" s="204">
        <f>E45</f>
        <v>34057.532999999996</v>
      </c>
      <c r="F44" s="113"/>
      <c r="G44" s="114"/>
    </row>
    <row r="45" spans="1:7" ht="12.75">
      <c r="A45" s="88" t="s">
        <v>255</v>
      </c>
      <c r="B45" s="79">
        <v>1</v>
      </c>
      <c r="C45" s="79"/>
      <c r="D45" s="110" t="s">
        <v>257</v>
      </c>
      <c r="E45" s="202">
        <f>E46</f>
        <v>34057.532999999996</v>
      </c>
      <c r="F45" s="113"/>
      <c r="G45" s="114"/>
    </row>
    <row r="46" spans="1:7" ht="12.75">
      <c r="A46" s="88" t="s">
        <v>255</v>
      </c>
      <c r="B46" s="79">
        <v>1</v>
      </c>
      <c r="C46" s="79"/>
      <c r="D46" s="79" t="s">
        <v>140</v>
      </c>
      <c r="E46" s="203">
        <f>ЦСР!E147</f>
        <v>34057.532999999996</v>
      </c>
      <c r="F46" s="113"/>
      <c r="G46" s="114"/>
    </row>
    <row r="47" spans="1:7" ht="12.75">
      <c r="A47" s="86"/>
      <c r="B47" s="62"/>
      <c r="C47" s="62"/>
      <c r="D47" s="65" t="s">
        <v>69</v>
      </c>
      <c r="E47" s="201">
        <f>E48</f>
        <v>2193</v>
      </c>
      <c r="F47" s="67"/>
      <c r="G47" s="91"/>
    </row>
    <row r="48" spans="1:7" ht="13.5" thickBot="1">
      <c r="A48" s="141" t="s">
        <v>70</v>
      </c>
      <c r="B48" s="142">
        <v>4</v>
      </c>
      <c r="C48" s="142"/>
      <c r="D48" s="142" t="s">
        <v>140</v>
      </c>
      <c r="E48" s="205">
        <f>ЦСР!E128+ЦСР!E202+ЦСР!E31</f>
        <v>2193</v>
      </c>
      <c r="F48" s="143"/>
      <c r="G48" s="144"/>
    </row>
    <row r="49" spans="1:7" ht="12.75">
      <c r="A49" s="66"/>
      <c r="B49" s="67"/>
      <c r="C49" s="67"/>
      <c r="D49" s="67"/>
      <c r="E49" s="67"/>
      <c r="F49" s="67"/>
      <c r="G49" s="67"/>
    </row>
    <row r="50" spans="1:7" ht="12.75">
      <c r="A50" s="66"/>
      <c r="B50" s="67"/>
      <c r="C50" s="67"/>
      <c r="D50" s="67"/>
      <c r="E50" s="67"/>
      <c r="F50" s="67"/>
      <c r="G50" s="67"/>
    </row>
    <row r="51" spans="1:7" ht="12.75">
      <c r="A51" s="66"/>
      <c r="B51" s="67"/>
      <c r="C51" s="67"/>
      <c r="D51" s="67"/>
      <c r="E51" s="67"/>
      <c r="F51" s="67"/>
      <c r="G51" s="67"/>
    </row>
    <row r="52" spans="1:7" ht="12.75">
      <c r="A52" s="66"/>
      <c r="B52" s="67"/>
      <c r="C52" s="67"/>
      <c r="D52" s="67"/>
      <c r="E52" s="67"/>
      <c r="F52" s="67"/>
      <c r="G52" s="67"/>
    </row>
    <row r="53" spans="1:7" ht="12.75">
      <c r="A53" s="66"/>
      <c r="B53" s="67"/>
      <c r="C53" s="67"/>
      <c r="D53" s="67"/>
      <c r="E53" s="67"/>
      <c r="F53" s="67"/>
      <c r="G53" s="67"/>
    </row>
    <row r="54" spans="1:7" ht="12.75">
      <c r="A54" s="66"/>
      <c r="B54" s="67"/>
      <c r="C54" s="67"/>
      <c r="D54" s="67"/>
      <c r="E54" s="67"/>
      <c r="F54" s="67"/>
      <c r="G54" s="67"/>
    </row>
    <row r="55" spans="1:7" ht="12.75">
      <c r="A55" s="66"/>
      <c r="B55" s="67"/>
      <c r="C55" s="67"/>
      <c r="D55" s="67"/>
      <c r="E55" s="67"/>
      <c r="F55" s="67"/>
      <c r="G55" s="67"/>
    </row>
    <row r="56" spans="1:7" ht="12.75">
      <c r="A56" s="66"/>
      <c r="B56" s="67"/>
      <c r="C56" s="67"/>
      <c r="D56" s="67"/>
      <c r="E56" s="67"/>
      <c r="F56" s="67"/>
      <c r="G56" s="67"/>
    </row>
    <row r="57" spans="1:7" ht="12.75">
      <c r="A57" s="66"/>
      <c r="B57" s="67"/>
      <c r="C57" s="67"/>
      <c r="D57" s="67"/>
      <c r="E57" s="67"/>
      <c r="F57" s="67"/>
      <c r="G57" s="67"/>
    </row>
    <row r="58" spans="1:7" ht="12.75">
      <c r="A58" s="66"/>
      <c r="B58" s="67"/>
      <c r="C58" s="67"/>
      <c r="D58" s="67"/>
      <c r="E58" s="67"/>
      <c r="F58" s="67"/>
      <c r="G58" s="67"/>
    </row>
    <row r="59" ht="12.75">
      <c r="A59" s="64"/>
    </row>
    <row r="60" ht="12.75">
      <c r="A60" s="63"/>
    </row>
    <row r="61" ht="12.75">
      <c r="A61" s="63"/>
    </row>
    <row r="62" ht="12.75">
      <c r="A62" s="63"/>
    </row>
    <row r="63" ht="12.75">
      <c r="A63" s="63"/>
    </row>
    <row r="64" ht="12.75">
      <c r="A64" s="63"/>
    </row>
    <row r="65" ht="12.75">
      <c r="A65" s="63"/>
    </row>
    <row r="66" ht="12.75">
      <c r="A66" s="63"/>
    </row>
    <row r="67" ht="12.75">
      <c r="A67" s="63"/>
    </row>
    <row r="68" ht="12.75">
      <c r="A68" s="63"/>
    </row>
    <row r="69" ht="12.75">
      <c r="A69" s="63"/>
    </row>
  </sheetData>
  <sheetProtection/>
  <mergeCells count="16">
    <mergeCell ref="D1:G1"/>
    <mergeCell ref="D2:G2"/>
    <mergeCell ref="D8:G8"/>
    <mergeCell ref="D7:G7"/>
    <mergeCell ref="D3:E3"/>
    <mergeCell ref="D4:E4"/>
    <mergeCell ref="D5:E5"/>
    <mergeCell ref="D6:E6"/>
    <mergeCell ref="A16:A18"/>
    <mergeCell ref="B16:B18"/>
    <mergeCell ref="D9:G9"/>
    <mergeCell ref="A13:I13"/>
    <mergeCell ref="A12:G12"/>
    <mergeCell ref="E16:E18"/>
    <mergeCell ref="C16:C18"/>
    <mergeCell ref="D16:D18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-</cp:lastModifiedBy>
  <cp:lastPrinted>2016-04-07T10:55:44Z</cp:lastPrinted>
  <dcterms:created xsi:type="dcterms:W3CDTF">2007-02-21T13:25:28Z</dcterms:created>
  <dcterms:modified xsi:type="dcterms:W3CDTF">2016-04-07T11:00:02Z</dcterms:modified>
  <cp:category/>
  <cp:version/>
  <cp:contentType/>
  <cp:contentStatus/>
</cp:coreProperties>
</file>